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A093EFA-CE85-4473-9286-06E8BE17A820}" xr6:coauthVersionLast="47" xr6:coauthVersionMax="47" xr10:uidLastSave="{00000000-0000-0000-0000-000000000000}"/>
  <bookViews>
    <workbookView xWindow="-108" yWindow="-108" windowWidth="30936" windowHeight="16896" tabRatio="599" firstSheet="9" activeTab="14" xr2:uid="{00000000-000D-0000-FFFF-FFFF00000000}"/>
  </bookViews>
  <sheets>
    <sheet name="Couverture" sheetId="17" r:id="rId1"/>
    <sheet name="CONSIGNES" sheetId="19" r:id="rId2"/>
    <sheet name="NOTICE APP" sheetId="18" r:id="rId3"/>
    <sheet name="CALENDRIER" sheetId="22" r:id="rId4"/>
    <sheet name="ALIMENTATION" sheetId="13" r:id="rId5"/>
    <sheet name="RESTAU HOTEL. - TOURISME SPORT" sheetId="3" r:id="rId6"/>
    <sheet name="MAINTENANCE AUTO ET AUTRES MAT." sheetId="16" r:id="rId7"/>
    <sheet name="SERVICES" sheetId="4" r:id="rId8"/>
    <sheet name="MODE -IMAGE" sheetId="6" r:id="rId9"/>
    <sheet name="COMMERCE - GESTION" sheetId="7" r:id="rId10"/>
    <sheet name="BATIMENT-GROS OEUVRE" sheetId="8" r:id="rId11"/>
    <sheet name="BATIMENT-ENERGIE" sheetId="9" r:id="rId12"/>
    <sheet name="BATIMENT-AMENAGEMENT FINITION" sheetId="15" r:id="rId13"/>
    <sheet name="METIERS D 'ART" sheetId="21" r:id="rId14"/>
    <sheet name="TOTAL" sheetId="12" r:id="rId15"/>
  </sheets>
  <definedNames>
    <definedName name="_xlnm.Print_Area" localSheetId="4">ALIMENTATION!$A$1:$AH$66</definedName>
    <definedName name="_xlnm.Print_Area" localSheetId="12">'BATIMENT-AMENAGEMENT FINITION'!$A$1:$AH$62</definedName>
    <definedName name="_xlnm.Print_Area" localSheetId="11">'BATIMENT-ENERGIE'!$A$1:$AH$62</definedName>
    <definedName name="_xlnm.Print_Area" localSheetId="10">'BATIMENT-GROS OEUVRE'!$A$1:$AH$53</definedName>
    <definedName name="_xlnm.Print_Area" localSheetId="9">'COMMERCE - GESTION'!$A$1:$AH$47</definedName>
    <definedName name="_xlnm.Print_Area" localSheetId="1">CONSIGNES!$A$1:$C$8</definedName>
    <definedName name="_xlnm.Print_Area" localSheetId="0">Couverture!$A$1:$K$19</definedName>
    <definedName name="_xlnm.Print_Area" localSheetId="6">'MAINTENANCE AUTO ET AUTRES MAT.'!$A$1:$AH$115</definedName>
    <definedName name="_xlnm.Print_Area" localSheetId="13">'METIERS D ''ART'!$A$1:$AH$68</definedName>
    <definedName name="_xlnm.Print_Area" localSheetId="8">'MODE -IMAGE'!$A$1:$AH$18</definedName>
    <definedName name="_xlnm.Print_Area" localSheetId="2">'NOTICE APP'!$A$1:$M$26</definedName>
    <definedName name="_xlnm.Print_Area" localSheetId="5">'RESTAU HOTEL. - TOURISME SPORT'!$A$1:$AH$39</definedName>
    <definedName name="_xlnm.Print_Area" localSheetId="7">SERVICES!$A$1:$AH$66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4" l="1"/>
  <c r="F4" i="3" l="1"/>
  <c r="F4" i="7"/>
  <c r="F38" i="13"/>
  <c r="F19" i="15"/>
  <c r="F10" i="9"/>
  <c r="F27" i="16"/>
  <c r="F29" i="13"/>
  <c r="F4" i="9"/>
  <c r="F26" i="16"/>
  <c r="F20" i="15"/>
  <c r="M31" i="4" l="1"/>
  <c r="R25" i="13"/>
  <c r="W15" i="15"/>
  <c r="G17" i="4"/>
  <c r="AH71" i="13" l="1"/>
  <c r="AG71" i="13"/>
  <c r="AF71" i="13"/>
  <c r="AE71" i="13"/>
  <c r="W3" i="13"/>
  <c r="L7" i="12"/>
  <c r="I5" i="12"/>
  <c r="J5" i="12"/>
  <c r="K5" i="12"/>
  <c r="L5" i="12"/>
  <c r="M5" i="12"/>
  <c r="G4" i="12"/>
  <c r="H4" i="12"/>
  <c r="I4" i="12"/>
  <c r="J4" i="12"/>
  <c r="K4" i="12"/>
  <c r="L4" i="12"/>
  <c r="D3" i="12"/>
  <c r="G3" i="12"/>
  <c r="H3" i="12"/>
  <c r="I3" i="12"/>
  <c r="J3" i="12"/>
  <c r="K3" i="12"/>
  <c r="L3" i="12"/>
  <c r="P3" i="12"/>
  <c r="S3" i="12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G61" i="15"/>
  <c r="G60" i="15"/>
  <c r="G62" i="15"/>
  <c r="D61" i="15"/>
  <c r="E61" i="15"/>
  <c r="F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D60" i="15"/>
  <c r="E60" i="15"/>
  <c r="F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C62" i="15"/>
  <c r="C61" i="15"/>
  <c r="C60" i="15"/>
  <c r="W60" i="15" s="1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J63" i="9"/>
  <c r="I62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C62" i="9"/>
  <c r="C61" i="9"/>
  <c r="C60" i="9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H53" i="8"/>
  <c r="H54" i="8" s="1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D51" i="8"/>
  <c r="E51" i="8"/>
  <c r="E54" i="8" s="1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C53" i="8"/>
  <c r="C52" i="8"/>
  <c r="W52" i="8" s="1"/>
  <c r="C51" i="8"/>
  <c r="AH68" i="7"/>
  <c r="AH6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G68" i="7"/>
  <c r="AG6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F68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E68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3" i="7"/>
  <c r="W68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D68" i="7"/>
  <c r="E68" i="7"/>
  <c r="E70" i="7" s="1"/>
  <c r="F68" i="7"/>
  <c r="G68" i="7"/>
  <c r="H68" i="7"/>
  <c r="H70" i="7" s="1"/>
  <c r="I68" i="7"/>
  <c r="J68" i="7"/>
  <c r="K68" i="7"/>
  <c r="L68" i="7"/>
  <c r="M68" i="7"/>
  <c r="M70" i="7" s="1"/>
  <c r="N68" i="7"/>
  <c r="O68" i="7"/>
  <c r="P68" i="7"/>
  <c r="Q68" i="7"/>
  <c r="R68" i="7"/>
  <c r="S68" i="7"/>
  <c r="T68" i="7"/>
  <c r="U68" i="7"/>
  <c r="D67" i="7"/>
  <c r="E67" i="7"/>
  <c r="F67" i="7"/>
  <c r="F70" i="7" s="1"/>
  <c r="G67" i="7"/>
  <c r="H67" i="7"/>
  <c r="I67" i="7"/>
  <c r="J67" i="7"/>
  <c r="K67" i="7"/>
  <c r="L67" i="7"/>
  <c r="M67" i="7"/>
  <c r="N67" i="7"/>
  <c r="N70" i="7" s="1"/>
  <c r="O67" i="7"/>
  <c r="P67" i="7"/>
  <c r="Q67" i="7"/>
  <c r="R67" i="7"/>
  <c r="S67" i="7"/>
  <c r="T67" i="7"/>
  <c r="U67" i="7"/>
  <c r="D70" i="7"/>
  <c r="G70" i="7"/>
  <c r="I70" i="7"/>
  <c r="L70" i="7"/>
  <c r="O70" i="7"/>
  <c r="P70" i="7"/>
  <c r="Q70" i="7"/>
  <c r="T70" i="7"/>
  <c r="U70" i="7"/>
  <c r="C70" i="7"/>
  <c r="C69" i="7"/>
  <c r="C68" i="7"/>
  <c r="C67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D45" i="7"/>
  <c r="E45" i="7"/>
  <c r="F45" i="7"/>
  <c r="F3" i="12" s="1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C47" i="7"/>
  <c r="C46" i="7"/>
  <c r="C45" i="7"/>
  <c r="AH17" i="6"/>
  <c r="AH14" i="6"/>
  <c r="AG17" i="6"/>
  <c r="AG14" i="6"/>
  <c r="AF17" i="6"/>
  <c r="AF14" i="6"/>
  <c r="AE17" i="6"/>
  <c r="AE14" i="6"/>
  <c r="W17" i="6"/>
  <c r="W14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I17" i="6"/>
  <c r="C19" i="6"/>
  <c r="D17" i="6"/>
  <c r="E17" i="6"/>
  <c r="F17" i="6"/>
  <c r="G17" i="6"/>
  <c r="H17" i="6"/>
  <c r="J17" i="6"/>
  <c r="K17" i="6"/>
  <c r="L17" i="6"/>
  <c r="M17" i="6"/>
  <c r="N17" i="6"/>
  <c r="O17" i="6"/>
  <c r="P17" i="6"/>
  <c r="Q17" i="6"/>
  <c r="R17" i="6"/>
  <c r="S17" i="6"/>
  <c r="T17" i="6"/>
  <c r="U17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C18" i="6"/>
  <c r="C17" i="6"/>
  <c r="C16" i="6"/>
  <c r="C12" i="6"/>
  <c r="C11" i="6"/>
  <c r="C10" i="6"/>
  <c r="C9" i="6"/>
  <c r="AH64" i="4"/>
  <c r="AH52" i="4"/>
  <c r="AH53" i="4"/>
  <c r="AH54" i="4"/>
  <c r="AH55" i="4"/>
  <c r="AH56" i="4"/>
  <c r="AH57" i="4"/>
  <c r="AH58" i="4"/>
  <c r="AH59" i="4"/>
  <c r="AH60" i="4"/>
  <c r="AH61" i="4"/>
  <c r="AH39" i="4"/>
  <c r="AH40" i="4"/>
  <c r="AH41" i="4"/>
  <c r="AH42" i="4"/>
  <c r="AH43" i="4"/>
  <c r="AH44" i="4"/>
  <c r="AH45" i="4"/>
  <c r="AH29" i="4"/>
  <c r="AH23" i="4"/>
  <c r="AH24" i="4"/>
  <c r="AH25" i="4"/>
  <c r="AH26" i="4"/>
  <c r="AH27" i="4"/>
  <c r="AH28" i="4"/>
  <c r="AH7" i="4"/>
  <c r="AH8" i="4"/>
  <c r="AH9" i="4"/>
  <c r="AH10" i="4"/>
  <c r="AH11" i="4"/>
  <c r="AH12" i="4"/>
  <c r="AH13" i="4"/>
  <c r="AG64" i="4"/>
  <c r="AG52" i="4"/>
  <c r="AG53" i="4"/>
  <c r="AG54" i="4"/>
  <c r="AG55" i="4"/>
  <c r="AG56" i="4"/>
  <c r="AG57" i="4"/>
  <c r="AG58" i="4"/>
  <c r="AG59" i="4"/>
  <c r="AG60" i="4"/>
  <c r="AG61" i="4"/>
  <c r="AG39" i="4"/>
  <c r="AG40" i="4"/>
  <c r="AG41" i="4"/>
  <c r="AG42" i="4"/>
  <c r="AG43" i="4"/>
  <c r="AG44" i="4"/>
  <c r="AG45" i="4"/>
  <c r="AG23" i="4"/>
  <c r="AG24" i="4"/>
  <c r="AG25" i="4"/>
  <c r="AG26" i="4"/>
  <c r="AG27" i="4"/>
  <c r="AG28" i="4"/>
  <c r="AG29" i="4"/>
  <c r="AG7" i="4"/>
  <c r="AG8" i="4"/>
  <c r="AG9" i="4"/>
  <c r="AG10" i="4"/>
  <c r="AG11" i="4"/>
  <c r="AG12" i="4"/>
  <c r="AG13" i="4"/>
  <c r="AF64" i="4"/>
  <c r="AF52" i="4"/>
  <c r="AF53" i="4"/>
  <c r="AF54" i="4"/>
  <c r="AF55" i="4"/>
  <c r="AF56" i="4"/>
  <c r="AF57" i="4"/>
  <c r="AF58" i="4"/>
  <c r="AF59" i="4"/>
  <c r="AF60" i="4"/>
  <c r="AF61" i="4"/>
  <c r="AF39" i="4"/>
  <c r="AF40" i="4"/>
  <c r="AF41" i="4"/>
  <c r="AF42" i="4"/>
  <c r="AF43" i="4"/>
  <c r="AF44" i="4"/>
  <c r="AF45" i="4"/>
  <c r="AF30" i="4"/>
  <c r="AF23" i="4"/>
  <c r="AF24" i="4"/>
  <c r="AF25" i="4"/>
  <c r="AF26" i="4"/>
  <c r="AF27" i="4"/>
  <c r="AF28" i="4"/>
  <c r="AF29" i="4"/>
  <c r="AF7" i="4"/>
  <c r="AF8" i="4"/>
  <c r="AF9" i="4"/>
  <c r="AF10" i="4"/>
  <c r="AF11" i="4"/>
  <c r="AF12" i="4"/>
  <c r="AF13" i="4"/>
  <c r="AE64" i="4"/>
  <c r="AE52" i="4"/>
  <c r="AE53" i="4"/>
  <c r="AE54" i="4"/>
  <c r="AE55" i="4"/>
  <c r="AE56" i="4"/>
  <c r="AE57" i="4"/>
  <c r="AE58" i="4"/>
  <c r="AE59" i="4"/>
  <c r="AE60" i="4"/>
  <c r="AE61" i="4"/>
  <c r="AE39" i="4"/>
  <c r="AE40" i="4"/>
  <c r="AE41" i="4"/>
  <c r="AE42" i="4"/>
  <c r="AE43" i="4"/>
  <c r="AE44" i="4"/>
  <c r="AE45" i="4"/>
  <c r="AE29" i="4"/>
  <c r="AE21" i="4"/>
  <c r="AE22" i="4"/>
  <c r="AE23" i="4"/>
  <c r="AE24" i="4"/>
  <c r="AE25" i="4"/>
  <c r="AE26" i="4"/>
  <c r="AE27" i="4"/>
  <c r="AE28" i="4"/>
  <c r="AE5" i="4"/>
  <c r="AE6" i="4"/>
  <c r="AE7" i="4"/>
  <c r="AE8" i="4"/>
  <c r="AE9" i="4"/>
  <c r="AE10" i="4"/>
  <c r="AE11" i="4"/>
  <c r="AE12" i="4"/>
  <c r="AE13" i="4"/>
  <c r="W64" i="4"/>
  <c r="W52" i="4"/>
  <c r="W53" i="4"/>
  <c r="W54" i="4"/>
  <c r="W55" i="4"/>
  <c r="W56" i="4"/>
  <c r="W57" i="4"/>
  <c r="W58" i="4"/>
  <c r="W59" i="4"/>
  <c r="W60" i="4"/>
  <c r="W61" i="4"/>
  <c r="W37" i="4"/>
  <c r="W38" i="4"/>
  <c r="W39" i="4"/>
  <c r="W40" i="4"/>
  <c r="W41" i="4"/>
  <c r="W42" i="4"/>
  <c r="W43" i="4"/>
  <c r="W44" i="4"/>
  <c r="W45" i="4"/>
  <c r="W21" i="4"/>
  <c r="W22" i="4"/>
  <c r="W23" i="4"/>
  <c r="W24" i="4"/>
  <c r="W25" i="4"/>
  <c r="W26" i="4"/>
  <c r="W27" i="4"/>
  <c r="W28" i="4"/>
  <c r="W29" i="4"/>
  <c r="W5" i="4"/>
  <c r="W6" i="4"/>
  <c r="W7" i="4"/>
  <c r="W8" i="4"/>
  <c r="W9" i="4"/>
  <c r="W10" i="4"/>
  <c r="W11" i="4"/>
  <c r="W12" i="4"/>
  <c r="W13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C66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C65" i="4"/>
  <c r="C64" i="4"/>
  <c r="C63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C50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C49" i="4"/>
  <c r="C48" i="4"/>
  <c r="C47" i="4"/>
  <c r="J34" i="4"/>
  <c r="D34" i="4"/>
  <c r="E34" i="4"/>
  <c r="F34" i="4"/>
  <c r="G34" i="4"/>
  <c r="H34" i="4"/>
  <c r="I34" i="4"/>
  <c r="K34" i="4"/>
  <c r="L34" i="4"/>
  <c r="N34" i="4"/>
  <c r="O34" i="4"/>
  <c r="P34" i="4"/>
  <c r="Q34" i="4"/>
  <c r="R34" i="4"/>
  <c r="S34" i="4"/>
  <c r="T34" i="4"/>
  <c r="U34" i="4"/>
  <c r="C34" i="4"/>
  <c r="K33" i="4"/>
  <c r="C33" i="4"/>
  <c r="D32" i="4"/>
  <c r="E32" i="4"/>
  <c r="F32" i="4"/>
  <c r="G32" i="4"/>
  <c r="H32" i="4"/>
  <c r="I32" i="4"/>
  <c r="J32" i="4"/>
  <c r="K32" i="4"/>
  <c r="L32" i="4"/>
  <c r="M32" i="4"/>
  <c r="M4" i="12" s="1"/>
  <c r="N32" i="4"/>
  <c r="O32" i="4"/>
  <c r="P32" i="4"/>
  <c r="Q32" i="4"/>
  <c r="R32" i="4"/>
  <c r="S32" i="4"/>
  <c r="T32" i="4"/>
  <c r="U32" i="4"/>
  <c r="C32" i="4"/>
  <c r="D31" i="4"/>
  <c r="E31" i="4"/>
  <c r="F31" i="4"/>
  <c r="G31" i="4"/>
  <c r="H31" i="4"/>
  <c r="I31" i="4"/>
  <c r="J31" i="4"/>
  <c r="K31" i="4"/>
  <c r="L31" i="4"/>
  <c r="M3" i="12"/>
  <c r="N31" i="4"/>
  <c r="O31" i="4"/>
  <c r="P31" i="4"/>
  <c r="Q31" i="4"/>
  <c r="R31" i="4"/>
  <c r="S31" i="4"/>
  <c r="T31" i="4"/>
  <c r="U31" i="4"/>
  <c r="C31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C17" i="4"/>
  <c r="D16" i="4"/>
  <c r="E16" i="4"/>
  <c r="F16" i="4"/>
  <c r="W16" i="4" s="1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C16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C15" i="4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H101" i="16"/>
  <c r="AH102" i="16"/>
  <c r="AH103" i="16"/>
  <c r="AH104" i="16"/>
  <c r="AH105" i="16"/>
  <c r="AH106" i="16"/>
  <c r="AH107" i="16"/>
  <c r="AH108" i="16"/>
  <c r="AH109" i="16"/>
  <c r="AH110" i="16"/>
  <c r="AH111" i="16"/>
  <c r="AH21" i="16"/>
  <c r="AH22" i="16"/>
  <c r="AH23" i="16"/>
  <c r="AH24" i="16"/>
  <c r="AH25" i="16"/>
  <c r="AH26" i="16"/>
  <c r="AH27" i="16"/>
  <c r="AH28" i="16"/>
  <c r="AH29" i="16"/>
  <c r="AH30" i="16"/>
  <c r="AH31" i="16"/>
  <c r="AH32" i="16"/>
  <c r="AH33" i="16"/>
  <c r="AH34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5" i="16"/>
  <c r="AH6" i="16"/>
  <c r="AH7" i="16"/>
  <c r="AH8" i="16"/>
  <c r="AH9" i="16"/>
  <c r="AH10" i="16"/>
  <c r="AH11" i="16"/>
  <c r="AH12" i="16"/>
  <c r="AH13" i="16"/>
  <c r="AG73" i="16"/>
  <c r="AG74" i="16"/>
  <c r="AG75" i="16"/>
  <c r="AG76" i="16"/>
  <c r="AG77" i="16"/>
  <c r="AG78" i="16"/>
  <c r="AG79" i="16"/>
  <c r="AG80" i="16"/>
  <c r="AG81" i="16"/>
  <c r="AG82" i="16"/>
  <c r="AG83" i="16"/>
  <c r="AG84" i="16"/>
  <c r="AG85" i="16"/>
  <c r="AG86" i="16"/>
  <c r="AG87" i="16"/>
  <c r="AG88" i="16"/>
  <c r="AG89" i="16"/>
  <c r="AG90" i="16"/>
  <c r="AG91" i="16"/>
  <c r="AG92" i="16"/>
  <c r="AG93" i="16"/>
  <c r="AG94" i="16"/>
  <c r="AG95" i="16"/>
  <c r="AG96" i="16"/>
  <c r="AG97" i="16"/>
  <c r="AG98" i="16"/>
  <c r="AG99" i="16"/>
  <c r="AG100" i="16"/>
  <c r="AG101" i="16"/>
  <c r="AG102" i="16"/>
  <c r="AG103" i="16"/>
  <c r="AG104" i="16"/>
  <c r="AG105" i="16"/>
  <c r="AG106" i="16"/>
  <c r="AG107" i="16"/>
  <c r="AG108" i="16"/>
  <c r="AG109" i="16"/>
  <c r="AG110" i="16"/>
  <c r="AG111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G38" i="16"/>
  <c r="AG39" i="16"/>
  <c r="AG40" i="16"/>
  <c r="AG41" i="16"/>
  <c r="AG42" i="16"/>
  <c r="AG43" i="16"/>
  <c r="AG44" i="16"/>
  <c r="AG45" i="16"/>
  <c r="AG46" i="16"/>
  <c r="AG47" i="16"/>
  <c r="AG48" i="16"/>
  <c r="AG49" i="16"/>
  <c r="AG50" i="16"/>
  <c r="AG51" i="16"/>
  <c r="AG52" i="16"/>
  <c r="AG53" i="16"/>
  <c r="AG54" i="16"/>
  <c r="AG55" i="16"/>
  <c r="AG56" i="16"/>
  <c r="AG57" i="16"/>
  <c r="AG58" i="16"/>
  <c r="AG59" i="16"/>
  <c r="AG60" i="16"/>
  <c r="AG61" i="16"/>
  <c r="AG62" i="16"/>
  <c r="AG63" i="16"/>
  <c r="AG64" i="16"/>
  <c r="AG65" i="16"/>
  <c r="AG5" i="16"/>
  <c r="AG6" i="16"/>
  <c r="AG7" i="16"/>
  <c r="AG8" i="16"/>
  <c r="AG9" i="16"/>
  <c r="AG10" i="16"/>
  <c r="AG11" i="16"/>
  <c r="AG12" i="16"/>
  <c r="AG13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1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5" i="16"/>
  <c r="AF6" i="16"/>
  <c r="AF7" i="16"/>
  <c r="AF8" i="16"/>
  <c r="AF9" i="16"/>
  <c r="AF10" i="16"/>
  <c r="AF11" i="16"/>
  <c r="AF12" i="16"/>
  <c r="AF13" i="16"/>
  <c r="AE73" i="16"/>
  <c r="AE74" i="16"/>
  <c r="AE75" i="16"/>
  <c r="AE76" i="16"/>
  <c r="AE77" i="16"/>
  <c r="AE78" i="16"/>
  <c r="AE79" i="16"/>
  <c r="AE80" i="16"/>
  <c r="AE81" i="16"/>
  <c r="AE82" i="16"/>
  <c r="AE83" i="16"/>
  <c r="AE84" i="16"/>
  <c r="AE85" i="16"/>
  <c r="AE86" i="16"/>
  <c r="AE87" i="16"/>
  <c r="AE88" i="16"/>
  <c r="AE89" i="16"/>
  <c r="AE90" i="16"/>
  <c r="AE91" i="16"/>
  <c r="AE92" i="16"/>
  <c r="AE93" i="16"/>
  <c r="AE94" i="16"/>
  <c r="AE95" i="16"/>
  <c r="AE96" i="16"/>
  <c r="AE97" i="16"/>
  <c r="AE98" i="16"/>
  <c r="AE99" i="16"/>
  <c r="AE100" i="16"/>
  <c r="AE101" i="16"/>
  <c r="AE102" i="16"/>
  <c r="AE103" i="16"/>
  <c r="AE104" i="16"/>
  <c r="AE105" i="16"/>
  <c r="AE106" i="16"/>
  <c r="AE107" i="16"/>
  <c r="AE108" i="16"/>
  <c r="AE109" i="16"/>
  <c r="AE110" i="16"/>
  <c r="AE111" i="16"/>
  <c r="AE21" i="16"/>
  <c r="AE22" i="16"/>
  <c r="AE23" i="16"/>
  <c r="AE24" i="16"/>
  <c r="AE25" i="16"/>
  <c r="AE26" i="16"/>
  <c r="AE27" i="16"/>
  <c r="AE28" i="16"/>
  <c r="AE29" i="16"/>
  <c r="AE30" i="16"/>
  <c r="AE31" i="16"/>
  <c r="AE32" i="16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E56" i="16"/>
  <c r="AE57" i="16"/>
  <c r="AE58" i="16"/>
  <c r="AE59" i="16"/>
  <c r="AE60" i="16"/>
  <c r="AE61" i="16"/>
  <c r="AE62" i="16"/>
  <c r="AE63" i="16"/>
  <c r="AE64" i="16"/>
  <c r="AE65" i="16"/>
  <c r="AE5" i="16"/>
  <c r="AE6" i="16"/>
  <c r="AE7" i="16"/>
  <c r="AE8" i="16"/>
  <c r="AE9" i="16"/>
  <c r="AE10" i="16"/>
  <c r="AE11" i="16"/>
  <c r="AE12" i="16"/>
  <c r="AE13" i="16"/>
  <c r="W5" i="16"/>
  <c r="W6" i="16"/>
  <c r="W7" i="16"/>
  <c r="W8" i="16"/>
  <c r="W9" i="16"/>
  <c r="W10" i="16"/>
  <c r="W11" i="16"/>
  <c r="W12" i="16"/>
  <c r="W13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P116" i="16"/>
  <c r="Q116" i="16"/>
  <c r="R116" i="16"/>
  <c r="S116" i="16"/>
  <c r="T116" i="16"/>
  <c r="U116" i="16"/>
  <c r="H115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P114" i="16"/>
  <c r="Q114" i="16"/>
  <c r="R114" i="16"/>
  <c r="S114" i="16"/>
  <c r="T114" i="16"/>
  <c r="U114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P113" i="16"/>
  <c r="Q113" i="16"/>
  <c r="R113" i="16"/>
  <c r="S113" i="16"/>
  <c r="T113" i="16"/>
  <c r="U113" i="16"/>
  <c r="C116" i="16"/>
  <c r="C115" i="16"/>
  <c r="C114" i="16"/>
  <c r="C113" i="16"/>
  <c r="G69" i="16"/>
  <c r="D68" i="16"/>
  <c r="E68" i="16"/>
  <c r="F68" i="16"/>
  <c r="W68" i="16" s="1"/>
  <c r="G68" i="16"/>
  <c r="H68" i="16"/>
  <c r="I68" i="16"/>
  <c r="J68" i="16"/>
  <c r="K68" i="16"/>
  <c r="L68" i="16"/>
  <c r="M68" i="16"/>
  <c r="N68" i="16"/>
  <c r="N70" i="16" s="1"/>
  <c r="O68" i="16"/>
  <c r="P68" i="16"/>
  <c r="Q68" i="16"/>
  <c r="R68" i="16"/>
  <c r="S68" i="16"/>
  <c r="T68" i="16"/>
  <c r="U68" i="16"/>
  <c r="D67" i="16"/>
  <c r="E67" i="16"/>
  <c r="F67" i="16"/>
  <c r="G67" i="16"/>
  <c r="H67" i="16"/>
  <c r="I67" i="16"/>
  <c r="J67" i="16"/>
  <c r="K67" i="16"/>
  <c r="L67" i="16"/>
  <c r="M67" i="16"/>
  <c r="N67" i="16"/>
  <c r="O67" i="16"/>
  <c r="O3" i="12" s="1"/>
  <c r="P67" i="16"/>
  <c r="Q67" i="16"/>
  <c r="R67" i="16"/>
  <c r="S67" i="16"/>
  <c r="T67" i="16"/>
  <c r="U67" i="16"/>
  <c r="C69" i="16"/>
  <c r="C68" i="16"/>
  <c r="C6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D16" i="16"/>
  <c r="E16" i="16"/>
  <c r="F16" i="16"/>
  <c r="W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C17" i="16"/>
  <c r="C16" i="16"/>
  <c r="C18" i="16" s="1"/>
  <c r="C15" i="16"/>
  <c r="AH24" i="3"/>
  <c r="AH25" i="3"/>
  <c r="AH26" i="3"/>
  <c r="AH27" i="3"/>
  <c r="AH28" i="3"/>
  <c r="AH29" i="3"/>
  <c r="AH30" i="3"/>
  <c r="AH31" i="3"/>
  <c r="AH32" i="3"/>
  <c r="AH33" i="3"/>
  <c r="AH34" i="3"/>
  <c r="AH35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5" i="3"/>
  <c r="AF6" i="3"/>
  <c r="AF7" i="3"/>
  <c r="AF8" i="3"/>
  <c r="AF9" i="3"/>
  <c r="AF10" i="3"/>
  <c r="AF11" i="3"/>
  <c r="AF12" i="3"/>
  <c r="AF13" i="3"/>
  <c r="AF14" i="3"/>
  <c r="AF15" i="3"/>
  <c r="AF16" i="3"/>
  <c r="AE29" i="3"/>
  <c r="AE30" i="3"/>
  <c r="AE31" i="3"/>
  <c r="AE32" i="3"/>
  <c r="AE33" i="3"/>
  <c r="AE34" i="3"/>
  <c r="AE35" i="3"/>
  <c r="AE5" i="3"/>
  <c r="AE6" i="3"/>
  <c r="AE7" i="3"/>
  <c r="AE8" i="3"/>
  <c r="AE9" i="3"/>
  <c r="AE10" i="3"/>
  <c r="AE11" i="3"/>
  <c r="AE12" i="3"/>
  <c r="AE13" i="3"/>
  <c r="AE14" i="3"/>
  <c r="AE15" i="3"/>
  <c r="AE16" i="3"/>
  <c r="W31" i="3"/>
  <c r="W32" i="3"/>
  <c r="W33" i="3"/>
  <c r="W34" i="3"/>
  <c r="W35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C20" i="3"/>
  <c r="C19" i="3"/>
  <c r="C18" i="3"/>
  <c r="AH68" i="13"/>
  <c r="AH69" i="13"/>
  <c r="AH70" i="13"/>
  <c r="AH72" i="13"/>
  <c r="AH73" i="13"/>
  <c r="AH74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28" i="13"/>
  <c r="AH29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G68" i="13"/>
  <c r="AG69" i="13"/>
  <c r="AG70" i="13"/>
  <c r="AG72" i="13"/>
  <c r="AG73" i="13"/>
  <c r="AG74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F68" i="13"/>
  <c r="AF28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F46" i="13"/>
  <c r="AF47" i="13"/>
  <c r="AF48" i="13"/>
  <c r="AF49" i="13"/>
  <c r="AF50" i="13"/>
  <c r="AF51" i="13"/>
  <c r="AF52" i="13"/>
  <c r="AF53" i="13"/>
  <c r="AF54" i="13"/>
  <c r="AF55" i="13"/>
  <c r="AF56" i="13"/>
  <c r="AF57" i="13"/>
  <c r="AF58" i="13"/>
  <c r="AF59" i="13"/>
  <c r="AF60" i="13"/>
  <c r="AF61" i="13"/>
  <c r="AF62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E46" i="13"/>
  <c r="AE47" i="13"/>
  <c r="AE48" i="13"/>
  <c r="AE49" i="13"/>
  <c r="AE50" i="13"/>
  <c r="AE51" i="13"/>
  <c r="AE52" i="13"/>
  <c r="AE53" i="13"/>
  <c r="AE54" i="13"/>
  <c r="AE55" i="13"/>
  <c r="AE56" i="13"/>
  <c r="AE57" i="13"/>
  <c r="AE58" i="13"/>
  <c r="AE59" i="13"/>
  <c r="AE60" i="13"/>
  <c r="AE61" i="13"/>
  <c r="AE62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22" i="13"/>
  <c r="W19" i="13"/>
  <c r="W16" i="13"/>
  <c r="W13" i="13"/>
  <c r="W10" i="13"/>
  <c r="D39" i="3"/>
  <c r="E39" i="3"/>
  <c r="F39" i="3"/>
  <c r="F40" i="3" s="1"/>
  <c r="G39" i="3"/>
  <c r="G40" i="3" s="1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D37" i="3"/>
  <c r="E37" i="3"/>
  <c r="E40" i="3" s="1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T3" i="12" s="1"/>
  <c r="U37" i="3"/>
  <c r="C39" i="3"/>
  <c r="C38" i="3"/>
  <c r="C37" i="3"/>
  <c r="D21" i="3"/>
  <c r="I21" i="3"/>
  <c r="J21" i="3"/>
  <c r="K21" i="3"/>
  <c r="L21" i="3"/>
  <c r="M21" i="3"/>
  <c r="U21" i="3"/>
  <c r="V21" i="3"/>
  <c r="D20" i="3"/>
  <c r="E20" i="3"/>
  <c r="F20" i="3"/>
  <c r="G20" i="3"/>
  <c r="G21" i="3" s="1"/>
  <c r="H20" i="3"/>
  <c r="H21" i="3" s="1"/>
  <c r="I20" i="3"/>
  <c r="J20" i="3"/>
  <c r="K20" i="3"/>
  <c r="L20" i="3"/>
  <c r="M20" i="3"/>
  <c r="N20" i="3"/>
  <c r="N21" i="3" s="1"/>
  <c r="O20" i="3"/>
  <c r="P20" i="3"/>
  <c r="Q20" i="3"/>
  <c r="R20" i="3"/>
  <c r="S20" i="3"/>
  <c r="T20" i="3"/>
  <c r="T21" i="3" s="1"/>
  <c r="U20" i="3"/>
  <c r="D19" i="3"/>
  <c r="E19" i="3"/>
  <c r="F19" i="3"/>
  <c r="W19" i="3" s="1"/>
  <c r="G19" i="3"/>
  <c r="H19" i="3"/>
  <c r="I19" i="3"/>
  <c r="J19" i="3"/>
  <c r="K19" i="3"/>
  <c r="L19" i="3"/>
  <c r="M19" i="3"/>
  <c r="N19" i="3"/>
  <c r="O19" i="3"/>
  <c r="O21" i="3" s="1"/>
  <c r="P19" i="3"/>
  <c r="P21" i="3" s="1"/>
  <c r="Q19" i="3"/>
  <c r="R19" i="3"/>
  <c r="S19" i="3"/>
  <c r="S21" i="3" s="1"/>
  <c r="T19" i="3"/>
  <c r="U19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C66" i="13"/>
  <c r="C65" i="13"/>
  <c r="C64" i="13"/>
  <c r="C26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S25" i="13"/>
  <c r="AH25" i="13" s="1"/>
  <c r="T25" i="13"/>
  <c r="U25" i="13"/>
  <c r="C25" i="13"/>
  <c r="D24" i="13"/>
  <c r="E24" i="13"/>
  <c r="F24" i="13"/>
  <c r="G24" i="13"/>
  <c r="H24" i="13"/>
  <c r="I24" i="13"/>
  <c r="J24" i="13"/>
  <c r="K24" i="13"/>
  <c r="L24" i="13"/>
  <c r="M24" i="13"/>
  <c r="N24" i="13"/>
  <c r="N3" i="12" s="1"/>
  <c r="O24" i="13"/>
  <c r="P24" i="13"/>
  <c r="Q24" i="13"/>
  <c r="R24" i="13"/>
  <c r="R3" i="12" s="1"/>
  <c r="S24" i="13"/>
  <c r="T24" i="13"/>
  <c r="U24" i="13"/>
  <c r="V24" i="13"/>
  <c r="C24" i="13"/>
  <c r="X69" i="21"/>
  <c r="W6" i="12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2" i="21"/>
  <c r="AH23" i="21"/>
  <c r="AH24" i="21"/>
  <c r="AH25" i="21"/>
  <c r="AH26" i="21"/>
  <c r="AH27" i="21"/>
  <c r="AH28" i="21"/>
  <c r="AH29" i="21"/>
  <c r="AH30" i="21"/>
  <c r="AH31" i="21"/>
  <c r="AH32" i="21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G4" i="21"/>
  <c r="AG5" i="21"/>
  <c r="AG6" i="21"/>
  <c r="AG7" i="21"/>
  <c r="AG8" i="21"/>
  <c r="AG9" i="21"/>
  <c r="AG10" i="21"/>
  <c r="AG11" i="2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41" i="21"/>
  <c r="AG42" i="21"/>
  <c r="AG43" i="21"/>
  <c r="AG44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F4" i="21"/>
  <c r="AF5" i="21"/>
  <c r="AF6" i="21"/>
  <c r="AF7" i="21"/>
  <c r="AF8" i="21"/>
  <c r="AF9" i="21"/>
  <c r="AF10" i="21"/>
  <c r="AF11" i="21"/>
  <c r="AF12" i="21"/>
  <c r="AF13" i="21"/>
  <c r="AF14" i="21"/>
  <c r="AF15" i="21"/>
  <c r="AF1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F35" i="21"/>
  <c r="AF36" i="21"/>
  <c r="AF37" i="21"/>
  <c r="AF38" i="21"/>
  <c r="AF39" i="21"/>
  <c r="AF40" i="21"/>
  <c r="AF41" i="21"/>
  <c r="AF42" i="21"/>
  <c r="AF43" i="21"/>
  <c r="AF44" i="21"/>
  <c r="AF45" i="21"/>
  <c r="AF46" i="21"/>
  <c r="AF47" i="21"/>
  <c r="AF48" i="21"/>
  <c r="AF49" i="21"/>
  <c r="AF50" i="21"/>
  <c r="AF51" i="21"/>
  <c r="AF52" i="21"/>
  <c r="AF53" i="21"/>
  <c r="AF54" i="21"/>
  <c r="AF55" i="21"/>
  <c r="AF56" i="21"/>
  <c r="AF57" i="21"/>
  <c r="AF58" i="21"/>
  <c r="AF59" i="21"/>
  <c r="AF60" i="21"/>
  <c r="AF61" i="21"/>
  <c r="AF62" i="21"/>
  <c r="AF63" i="21"/>
  <c r="AF64" i="21"/>
  <c r="AF65" i="21"/>
  <c r="AF66" i="21"/>
  <c r="AF67" i="21"/>
  <c r="AF68" i="21"/>
  <c r="AF69" i="21"/>
  <c r="AE4" i="21"/>
  <c r="AE5" i="21"/>
  <c r="AE6" i="21"/>
  <c r="AE7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W4" i="21"/>
  <c r="W5" i="21"/>
  <c r="W6" i="21"/>
  <c r="W7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C69" i="21"/>
  <c r="C68" i="21"/>
  <c r="C67" i="21"/>
  <c r="C66" i="21"/>
  <c r="AH4" i="15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59" i="15"/>
  <c r="AG4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59" i="15"/>
  <c r="AF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59" i="15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59" i="15"/>
  <c r="W4" i="15"/>
  <c r="W5" i="15"/>
  <c r="W6" i="15"/>
  <c r="W7" i="15"/>
  <c r="W8" i="15"/>
  <c r="W9" i="15"/>
  <c r="W10" i="15"/>
  <c r="W11" i="15"/>
  <c r="W12" i="15"/>
  <c r="W13" i="15"/>
  <c r="W14" i="15"/>
  <c r="W16" i="15"/>
  <c r="W17" i="15"/>
  <c r="W18" i="15"/>
  <c r="W19" i="15"/>
  <c r="W20" i="15"/>
  <c r="W21" i="15"/>
  <c r="W22" i="15"/>
  <c r="W23" i="15"/>
  <c r="W24" i="15"/>
  <c r="W59" i="15"/>
  <c r="D62" i="15"/>
  <c r="E62" i="15"/>
  <c r="F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G63" i="15"/>
  <c r="AH4" i="9"/>
  <c r="AH5" i="9"/>
  <c r="AH6" i="9"/>
  <c r="AH7" i="9"/>
  <c r="AH8" i="9"/>
  <c r="AH9" i="9"/>
  <c r="AH10" i="9"/>
  <c r="AH11" i="9"/>
  <c r="AH12" i="9"/>
  <c r="AH13" i="9"/>
  <c r="AH14" i="9"/>
  <c r="AH15" i="9"/>
  <c r="AH59" i="9"/>
  <c r="AG4" i="9"/>
  <c r="AG5" i="9"/>
  <c r="AG6" i="9"/>
  <c r="AG7" i="9"/>
  <c r="AG8" i="9"/>
  <c r="AG9" i="9"/>
  <c r="AG10" i="9"/>
  <c r="AG11" i="9"/>
  <c r="AG12" i="9"/>
  <c r="AG13" i="9"/>
  <c r="AG14" i="9"/>
  <c r="AG15" i="9"/>
  <c r="AG59" i="9"/>
  <c r="AF4" i="9"/>
  <c r="AF5" i="9"/>
  <c r="AF6" i="9"/>
  <c r="AF7" i="9"/>
  <c r="AF8" i="9"/>
  <c r="AF9" i="9"/>
  <c r="AF10" i="9"/>
  <c r="AF11" i="9"/>
  <c r="AF12" i="9"/>
  <c r="AF13" i="9"/>
  <c r="AF14" i="9"/>
  <c r="AF15" i="9"/>
  <c r="AF59" i="9"/>
  <c r="AE4" i="9"/>
  <c r="AE5" i="9"/>
  <c r="AE6" i="9"/>
  <c r="AE7" i="9"/>
  <c r="AE8" i="9"/>
  <c r="AE9" i="9"/>
  <c r="AE10" i="9"/>
  <c r="AE11" i="9"/>
  <c r="AE12" i="9"/>
  <c r="AE13" i="9"/>
  <c r="AE14" i="9"/>
  <c r="AE15" i="9"/>
  <c r="AE59" i="9"/>
  <c r="W4" i="9"/>
  <c r="W5" i="9"/>
  <c r="W6" i="9"/>
  <c r="W7" i="9"/>
  <c r="W8" i="9"/>
  <c r="W9" i="9"/>
  <c r="W10" i="9"/>
  <c r="W11" i="9"/>
  <c r="W12" i="9"/>
  <c r="W13" i="9"/>
  <c r="W14" i="9"/>
  <c r="W15" i="9"/>
  <c r="W59" i="9"/>
  <c r="D62" i="9"/>
  <c r="E62" i="9"/>
  <c r="F62" i="9"/>
  <c r="G62" i="9"/>
  <c r="H62" i="9"/>
  <c r="H63" i="9" s="1"/>
  <c r="J62" i="9"/>
  <c r="K62" i="9"/>
  <c r="L62" i="9"/>
  <c r="M62" i="9"/>
  <c r="N62" i="9"/>
  <c r="O62" i="9"/>
  <c r="P62" i="9"/>
  <c r="Q62" i="9"/>
  <c r="R62" i="9"/>
  <c r="S62" i="9"/>
  <c r="T62" i="9"/>
  <c r="U62" i="9"/>
  <c r="AH50" i="8"/>
  <c r="AG50" i="8"/>
  <c r="AF50" i="8"/>
  <c r="AE50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50" i="8"/>
  <c r="D53" i="8"/>
  <c r="E53" i="8"/>
  <c r="F53" i="8"/>
  <c r="W53" i="8" s="1"/>
  <c r="G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M54" i="8"/>
  <c r="W51" i="8"/>
  <c r="AH4" i="7"/>
  <c r="AH5" i="7"/>
  <c r="AH6" i="7"/>
  <c r="AH7" i="7"/>
  <c r="AH8" i="7"/>
  <c r="AH9" i="7"/>
  <c r="AH44" i="7"/>
  <c r="AH49" i="7"/>
  <c r="AG4" i="7"/>
  <c r="AG5" i="7"/>
  <c r="AG6" i="7"/>
  <c r="AG7" i="7"/>
  <c r="AG8" i="7"/>
  <c r="AG9" i="7"/>
  <c r="AG44" i="7"/>
  <c r="AG49" i="7"/>
  <c r="AG66" i="7"/>
  <c r="AF4" i="7"/>
  <c r="AF5" i="7"/>
  <c r="AF6" i="7"/>
  <c r="AF7" i="7"/>
  <c r="AF8" i="7"/>
  <c r="AF9" i="7"/>
  <c r="AF44" i="7"/>
  <c r="AF49" i="7"/>
  <c r="AF66" i="7"/>
  <c r="AE44" i="7"/>
  <c r="AE49" i="7"/>
  <c r="AE66" i="7"/>
  <c r="W4" i="7"/>
  <c r="W5" i="7"/>
  <c r="W6" i="7"/>
  <c r="W7" i="7"/>
  <c r="W8" i="7"/>
  <c r="W9" i="7"/>
  <c r="W44" i="7"/>
  <c r="W49" i="7"/>
  <c r="W66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W69" i="7"/>
  <c r="W67" i="7"/>
  <c r="D47" i="7"/>
  <c r="D5" i="12" s="1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I48" i="7"/>
  <c r="W47" i="7"/>
  <c r="AH4" i="6"/>
  <c r="AH5" i="6"/>
  <c r="AH6" i="6"/>
  <c r="AH7" i="6"/>
  <c r="AH8" i="6"/>
  <c r="AH13" i="6"/>
  <c r="AH15" i="6"/>
  <c r="AH18" i="6"/>
  <c r="AG4" i="6"/>
  <c r="AG5" i="6"/>
  <c r="AG6" i="6"/>
  <c r="AG7" i="6"/>
  <c r="AG8" i="6"/>
  <c r="AG10" i="6"/>
  <c r="AG13" i="6"/>
  <c r="AG15" i="6"/>
  <c r="AF4" i="6"/>
  <c r="AF5" i="6"/>
  <c r="AF6" i="6"/>
  <c r="AF7" i="6"/>
  <c r="AF8" i="6"/>
  <c r="AF13" i="6"/>
  <c r="AF15" i="6"/>
  <c r="AE4" i="6"/>
  <c r="AE5" i="6"/>
  <c r="AE6" i="6"/>
  <c r="AE7" i="6"/>
  <c r="AE8" i="6"/>
  <c r="AE13" i="6"/>
  <c r="AE15" i="6"/>
  <c r="W4" i="6"/>
  <c r="W5" i="6"/>
  <c r="W6" i="6"/>
  <c r="W7" i="6"/>
  <c r="W8" i="6"/>
  <c r="W13" i="6"/>
  <c r="W15" i="6"/>
  <c r="W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AG18" i="6" s="1"/>
  <c r="S18" i="6"/>
  <c r="T18" i="6"/>
  <c r="U18" i="6"/>
  <c r="AE16" i="6"/>
  <c r="D12" i="6"/>
  <c r="L12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AG11" i="6" s="1"/>
  <c r="S11" i="6"/>
  <c r="T11" i="6"/>
  <c r="U11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AH10" i="6" s="1"/>
  <c r="S10" i="6"/>
  <c r="T10" i="6"/>
  <c r="U10" i="6"/>
  <c r="D9" i="6"/>
  <c r="E9" i="6"/>
  <c r="E12" i="6" s="1"/>
  <c r="F9" i="6"/>
  <c r="F12" i="6" s="1"/>
  <c r="G9" i="6"/>
  <c r="H9" i="6"/>
  <c r="I9" i="6"/>
  <c r="J9" i="6"/>
  <c r="K9" i="6"/>
  <c r="K12" i="6" s="1"/>
  <c r="L9" i="6"/>
  <c r="M9" i="6"/>
  <c r="M12" i="6" s="1"/>
  <c r="N9" i="6"/>
  <c r="N12" i="6" s="1"/>
  <c r="O9" i="6"/>
  <c r="P9" i="6"/>
  <c r="Q9" i="6"/>
  <c r="R9" i="6"/>
  <c r="S9" i="6"/>
  <c r="S12" i="6" s="1"/>
  <c r="T9" i="6"/>
  <c r="T12" i="6" s="1"/>
  <c r="U9" i="6"/>
  <c r="U12" i="6" s="1"/>
  <c r="W19" i="6"/>
  <c r="W16" i="6"/>
  <c r="W11" i="6"/>
  <c r="W10" i="6"/>
  <c r="W9" i="6"/>
  <c r="AH4" i="4"/>
  <c r="AH5" i="4"/>
  <c r="AH6" i="4"/>
  <c r="AH14" i="4"/>
  <c r="AH19" i="4"/>
  <c r="AH20" i="4"/>
  <c r="AH21" i="4"/>
  <c r="AH22" i="4"/>
  <c r="AH30" i="4"/>
  <c r="AH35" i="4"/>
  <c r="AH36" i="4"/>
  <c r="AH37" i="4"/>
  <c r="AH38" i="4"/>
  <c r="AH46" i="4"/>
  <c r="AH51" i="4"/>
  <c r="AH62" i="4"/>
  <c r="AG4" i="4"/>
  <c r="AG5" i="4"/>
  <c r="AG6" i="4"/>
  <c r="AG14" i="4"/>
  <c r="AG19" i="4"/>
  <c r="AG20" i="4"/>
  <c r="AG21" i="4"/>
  <c r="AG22" i="4"/>
  <c r="AG30" i="4"/>
  <c r="AG35" i="4"/>
  <c r="AG36" i="4"/>
  <c r="AG37" i="4"/>
  <c r="AG38" i="4"/>
  <c r="AG46" i="4"/>
  <c r="AG51" i="4"/>
  <c r="AG62" i="4"/>
  <c r="AF4" i="4"/>
  <c r="AF5" i="4"/>
  <c r="AF6" i="4"/>
  <c r="AF14" i="4"/>
  <c r="AF19" i="4"/>
  <c r="AF20" i="4"/>
  <c r="AF21" i="4"/>
  <c r="AF22" i="4"/>
  <c r="AF35" i="4"/>
  <c r="AF36" i="4"/>
  <c r="AF37" i="4"/>
  <c r="AF38" i="4"/>
  <c r="AF46" i="4"/>
  <c r="AF51" i="4"/>
  <c r="AF62" i="4"/>
  <c r="AE4" i="4"/>
  <c r="AE14" i="4"/>
  <c r="AE19" i="4"/>
  <c r="AE20" i="4"/>
  <c r="AE30" i="4"/>
  <c r="AE35" i="4"/>
  <c r="AE36" i="4"/>
  <c r="AE37" i="4"/>
  <c r="AE38" i="4"/>
  <c r="AE46" i="4"/>
  <c r="AE51" i="4"/>
  <c r="AE62" i="4"/>
  <c r="W4" i="4"/>
  <c r="W14" i="4"/>
  <c r="W19" i="4"/>
  <c r="W20" i="4"/>
  <c r="W30" i="4"/>
  <c r="W35" i="4"/>
  <c r="W36" i="4"/>
  <c r="W46" i="4"/>
  <c r="W51" i="4"/>
  <c r="W62" i="4"/>
  <c r="D33" i="4"/>
  <c r="E33" i="4"/>
  <c r="F33" i="4"/>
  <c r="G33" i="4"/>
  <c r="H33" i="4"/>
  <c r="I33" i="4"/>
  <c r="J33" i="4"/>
  <c r="L33" i="4"/>
  <c r="M33" i="4"/>
  <c r="N33" i="4"/>
  <c r="O33" i="4"/>
  <c r="P33" i="4"/>
  <c r="Q33" i="4"/>
  <c r="R33" i="4"/>
  <c r="S33" i="4"/>
  <c r="T33" i="4"/>
  <c r="U33" i="4"/>
  <c r="W65" i="4"/>
  <c r="W63" i="4"/>
  <c r="W49" i="4"/>
  <c r="W47" i="4"/>
  <c r="W33" i="4"/>
  <c r="W32" i="4"/>
  <c r="W31" i="4"/>
  <c r="W15" i="4"/>
  <c r="AD62" i="4"/>
  <c r="AC62" i="4"/>
  <c r="AB62" i="4"/>
  <c r="AA62" i="4"/>
  <c r="Z62" i="4"/>
  <c r="Y62" i="4"/>
  <c r="X62" i="4"/>
  <c r="AH4" i="16"/>
  <c r="AH14" i="16"/>
  <c r="AH19" i="16"/>
  <c r="AH20" i="16"/>
  <c r="AH66" i="16"/>
  <c r="AH71" i="16"/>
  <c r="AH72" i="16"/>
  <c r="AH112" i="16"/>
  <c r="AG4" i="16"/>
  <c r="AG14" i="16"/>
  <c r="AG19" i="16"/>
  <c r="AG20" i="16"/>
  <c r="AG66" i="16"/>
  <c r="AG71" i="16"/>
  <c r="AG72" i="16"/>
  <c r="AG112" i="16"/>
  <c r="AF4" i="16"/>
  <c r="AF14" i="16"/>
  <c r="AF19" i="16"/>
  <c r="AF20" i="16"/>
  <c r="AF66" i="16"/>
  <c r="AF71" i="16"/>
  <c r="AF72" i="16"/>
  <c r="AF112" i="16"/>
  <c r="AE4" i="16"/>
  <c r="AE14" i="16"/>
  <c r="AE19" i="16"/>
  <c r="AE20" i="16"/>
  <c r="AE66" i="16"/>
  <c r="AE71" i="16"/>
  <c r="AE72" i="16"/>
  <c r="AE112" i="16"/>
  <c r="W4" i="16"/>
  <c r="W14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3" i="16"/>
  <c r="W34" i="16"/>
  <c r="W36" i="16"/>
  <c r="W37" i="16"/>
  <c r="W39" i="16"/>
  <c r="W40" i="16"/>
  <c r="W42" i="16"/>
  <c r="W43" i="16"/>
  <c r="W45" i="16"/>
  <c r="W46" i="16"/>
  <c r="W48" i="16"/>
  <c r="W49" i="16"/>
  <c r="W51" i="16"/>
  <c r="W52" i="16"/>
  <c r="W54" i="16"/>
  <c r="W55" i="16"/>
  <c r="W57" i="16"/>
  <c r="W58" i="16"/>
  <c r="W60" i="16"/>
  <c r="W61" i="16"/>
  <c r="W63" i="16"/>
  <c r="W64" i="16"/>
  <c r="W66" i="16"/>
  <c r="W71" i="16"/>
  <c r="W72" i="16"/>
  <c r="W73" i="16"/>
  <c r="W74" i="16"/>
  <c r="W75" i="16"/>
  <c r="W76" i="16"/>
  <c r="W77" i="16"/>
  <c r="W78" i="16"/>
  <c r="W79" i="16"/>
  <c r="W80" i="16"/>
  <c r="W82" i="16"/>
  <c r="W83" i="16"/>
  <c r="W85" i="16"/>
  <c r="W86" i="16"/>
  <c r="W88" i="16"/>
  <c r="W89" i="16"/>
  <c r="W91" i="16"/>
  <c r="W92" i="16"/>
  <c r="W94" i="16"/>
  <c r="W95" i="16"/>
  <c r="W97" i="16"/>
  <c r="W98" i="16"/>
  <c r="W100" i="16"/>
  <c r="W101" i="16"/>
  <c r="W103" i="16"/>
  <c r="W104" i="16"/>
  <c r="W106" i="16"/>
  <c r="W107" i="16"/>
  <c r="W109" i="16"/>
  <c r="W110" i="16"/>
  <c r="W112" i="16"/>
  <c r="D115" i="16"/>
  <c r="E115" i="16"/>
  <c r="F115" i="16"/>
  <c r="G115" i="16"/>
  <c r="I115" i="16"/>
  <c r="J115" i="16"/>
  <c r="K115" i="16"/>
  <c r="L115" i="16"/>
  <c r="M115" i="16"/>
  <c r="N115" i="16"/>
  <c r="O115" i="16"/>
  <c r="P115" i="16"/>
  <c r="Q115" i="16"/>
  <c r="R115" i="16"/>
  <c r="S115" i="16"/>
  <c r="T115" i="16"/>
  <c r="U115" i="16"/>
  <c r="W115" i="16"/>
  <c r="W114" i="16"/>
  <c r="W113" i="16"/>
  <c r="E69" i="16"/>
  <c r="D69" i="16"/>
  <c r="F69" i="16"/>
  <c r="H69" i="16"/>
  <c r="I69" i="16"/>
  <c r="J69" i="16"/>
  <c r="K69" i="16"/>
  <c r="L69" i="16"/>
  <c r="M69" i="16"/>
  <c r="N69" i="16"/>
  <c r="O69" i="16"/>
  <c r="P69" i="16"/>
  <c r="Q69" i="16"/>
  <c r="R69" i="16"/>
  <c r="S69" i="16"/>
  <c r="T69" i="16"/>
  <c r="U69" i="16"/>
  <c r="D70" i="16"/>
  <c r="W67" i="16"/>
  <c r="AH17" i="3"/>
  <c r="AH22" i="3"/>
  <c r="AH23" i="3"/>
  <c r="AH36" i="3"/>
  <c r="AH41" i="3"/>
  <c r="AH42" i="3"/>
  <c r="AH43" i="3"/>
  <c r="AH44" i="3"/>
  <c r="AH45" i="3"/>
  <c r="AH46" i="3"/>
  <c r="AH47" i="3"/>
  <c r="AH48" i="3"/>
  <c r="AH49" i="3"/>
  <c r="AH50" i="3"/>
  <c r="AG17" i="3"/>
  <c r="AG22" i="3"/>
  <c r="AG23" i="3"/>
  <c r="AG36" i="3"/>
  <c r="AG41" i="3"/>
  <c r="AG42" i="3"/>
  <c r="AG43" i="3"/>
  <c r="AG44" i="3"/>
  <c r="AG45" i="3"/>
  <c r="AG46" i="3"/>
  <c r="AG47" i="3"/>
  <c r="AG48" i="3"/>
  <c r="AG49" i="3"/>
  <c r="AG50" i="3"/>
  <c r="AF4" i="3"/>
  <c r="AF17" i="3"/>
  <c r="AF22" i="3"/>
  <c r="AF23" i="3"/>
  <c r="AF36" i="3"/>
  <c r="AF41" i="3"/>
  <c r="AF42" i="3"/>
  <c r="AF43" i="3"/>
  <c r="AF44" i="3"/>
  <c r="AF45" i="3"/>
  <c r="AF46" i="3"/>
  <c r="AF47" i="3"/>
  <c r="AF48" i="3"/>
  <c r="AF49" i="3"/>
  <c r="AF50" i="3"/>
  <c r="AE22" i="3"/>
  <c r="AE23" i="3"/>
  <c r="AE24" i="3"/>
  <c r="AE25" i="3"/>
  <c r="AE26" i="3"/>
  <c r="AE27" i="3"/>
  <c r="AE28" i="3"/>
  <c r="AE36" i="3"/>
  <c r="AE41" i="3"/>
  <c r="AE42" i="3"/>
  <c r="AE43" i="3"/>
  <c r="AE44" i="3"/>
  <c r="AE45" i="3"/>
  <c r="AE46" i="3"/>
  <c r="AE47" i="3"/>
  <c r="AE48" i="3"/>
  <c r="AE49" i="3"/>
  <c r="AE50" i="3"/>
  <c r="AE4" i="3"/>
  <c r="AE17" i="3"/>
  <c r="W26" i="3"/>
  <c r="W23" i="3"/>
  <c r="C52" i="3"/>
  <c r="W52" i="3" s="1"/>
  <c r="C51" i="3"/>
  <c r="C53" i="3" s="1"/>
  <c r="X53" i="3" s="1"/>
  <c r="M40" i="3"/>
  <c r="N40" i="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D73" i="13"/>
  <c r="E73" i="13"/>
  <c r="F73" i="13"/>
  <c r="G73" i="13"/>
  <c r="Y73" i="13" s="1"/>
  <c r="H73" i="13"/>
  <c r="I73" i="13"/>
  <c r="J73" i="13"/>
  <c r="K73" i="13"/>
  <c r="L73" i="13"/>
  <c r="M73" i="13"/>
  <c r="N73" i="13"/>
  <c r="O73" i="13"/>
  <c r="O74" i="13" s="1"/>
  <c r="P73" i="13"/>
  <c r="Q73" i="13"/>
  <c r="R73" i="13"/>
  <c r="S73" i="13"/>
  <c r="T73" i="13"/>
  <c r="U73" i="13"/>
  <c r="C73" i="13"/>
  <c r="X73" i="13" s="1"/>
  <c r="C72" i="13"/>
  <c r="W72" i="13" s="1"/>
  <c r="C71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X55" i="13"/>
  <c r="X57" i="13"/>
  <c r="X60" i="13"/>
  <c r="X63" i="13"/>
  <c r="X70" i="13"/>
  <c r="W28" i="13"/>
  <c r="W29" i="13"/>
  <c r="W63" i="13"/>
  <c r="W64" i="13"/>
  <c r="W68" i="13"/>
  <c r="W69" i="13"/>
  <c r="W70" i="13"/>
  <c r="W6" i="13"/>
  <c r="W7" i="13"/>
  <c r="W8" i="13"/>
  <c r="W9" i="13"/>
  <c r="W11" i="13"/>
  <c r="W12" i="13"/>
  <c r="W14" i="13"/>
  <c r="W15" i="13"/>
  <c r="W17" i="13"/>
  <c r="W18" i="13"/>
  <c r="W20" i="13"/>
  <c r="W21" i="13"/>
  <c r="W23" i="13"/>
  <c r="AH3" i="13"/>
  <c r="AG3" i="13"/>
  <c r="AF3" i="13"/>
  <c r="AE3" i="13"/>
  <c r="AD32" i="15"/>
  <c r="AC32" i="15"/>
  <c r="AB32" i="15"/>
  <c r="AA32" i="15"/>
  <c r="Z32" i="15"/>
  <c r="Y32" i="15"/>
  <c r="X32" i="15"/>
  <c r="X26" i="8"/>
  <c r="Y26" i="8"/>
  <c r="Z26" i="8"/>
  <c r="AA26" i="8"/>
  <c r="AB26" i="8"/>
  <c r="AC26" i="8"/>
  <c r="AD26" i="8"/>
  <c r="AD32" i="8"/>
  <c r="AC32" i="8"/>
  <c r="AB32" i="8"/>
  <c r="AA32" i="8"/>
  <c r="Z32" i="8"/>
  <c r="Y32" i="8"/>
  <c r="X32" i="8"/>
  <c r="AD29" i="8"/>
  <c r="AC29" i="8"/>
  <c r="AB29" i="8"/>
  <c r="AA29" i="8"/>
  <c r="Z29" i="8"/>
  <c r="Y29" i="8"/>
  <c r="X29" i="8"/>
  <c r="AD30" i="4"/>
  <c r="AC30" i="4"/>
  <c r="AB30" i="4"/>
  <c r="AA30" i="4"/>
  <c r="Z30" i="4"/>
  <c r="Y30" i="4"/>
  <c r="X30" i="4"/>
  <c r="AD48" i="3"/>
  <c r="AD50" i="3"/>
  <c r="AB46" i="3"/>
  <c r="AB48" i="3"/>
  <c r="AB50" i="3"/>
  <c r="AC48" i="3"/>
  <c r="AC50" i="3"/>
  <c r="AA48" i="3"/>
  <c r="AA50" i="3"/>
  <c r="Z48" i="3"/>
  <c r="Z50" i="3"/>
  <c r="Y48" i="3"/>
  <c r="Y50" i="3"/>
  <c r="X48" i="3"/>
  <c r="X50" i="3"/>
  <c r="W47" i="3"/>
  <c r="W48" i="3"/>
  <c r="W49" i="3"/>
  <c r="W50" i="3"/>
  <c r="W3" i="3"/>
  <c r="V53" i="3"/>
  <c r="D52" i="3"/>
  <c r="E52" i="3"/>
  <c r="F52" i="3"/>
  <c r="G52" i="3"/>
  <c r="Y52" i="3" s="1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D51" i="3"/>
  <c r="D53" i="3" s="1"/>
  <c r="E51" i="3"/>
  <c r="F51" i="3"/>
  <c r="G51" i="3"/>
  <c r="G53" i="3" s="1"/>
  <c r="Y53" i="3" s="1"/>
  <c r="H51" i="3"/>
  <c r="I51" i="3"/>
  <c r="J51" i="3"/>
  <c r="K51" i="3"/>
  <c r="L51" i="3"/>
  <c r="L53" i="3" s="1"/>
  <c r="M51" i="3"/>
  <c r="N51" i="3"/>
  <c r="O51" i="3"/>
  <c r="O53" i="3" s="1"/>
  <c r="P51" i="3"/>
  <c r="Q51" i="3"/>
  <c r="R51" i="3"/>
  <c r="S51" i="3"/>
  <c r="T51" i="3"/>
  <c r="T53" i="3" s="1"/>
  <c r="U51" i="3"/>
  <c r="U53" i="3" s="1"/>
  <c r="AH63" i="13"/>
  <c r="AG63" i="13"/>
  <c r="AF63" i="13"/>
  <c r="AF69" i="13"/>
  <c r="AF70" i="13"/>
  <c r="AE63" i="13"/>
  <c r="AE69" i="13"/>
  <c r="AE70" i="13"/>
  <c r="AD60" i="13"/>
  <c r="AD63" i="13"/>
  <c r="AD70" i="13"/>
  <c r="AC60" i="13"/>
  <c r="AC63" i="13"/>
  <c r="AC70" i="13"/>
  <c r="AB60" i="13"/>
  <c r="AB63" i="13"/>
  <c r="AB70" i="13"/>
  <c r="AA60" i="13"/>
  <c r="AA63" i="13"/>
  <c r="AA70" i="13"/>
  <c r="Z60" i="13"/>
  <c r="Z63" i="13"/>
  <c r="Z70" i="13"/>
  <c r="Z5" i="13"/>
  <c r="Y60" i="13"/>
  <c r="Y63" i="13"/>
  <c r="Y70" i="13"/>
  <c r="Y5" i="13"/>
  <c r="W4" i="13"/>
  <c r="AG23" i="13"/>
  <c r="AE23" i="13"/>
  <c r="AH23" i="13"/>
  <c r="AF23" i="13"/>
  <c r="AD23" i="13"/>
  <c r="AC23" i="13"/>
  <c r="AB23" i="13"/>
  <c r="AA23" i="13"/>
  <c r="Z23" i="13"/>
  <c r="Y23" i="13"/>
  <c r="X23" i="13"/>
  <c r="AB6" i="12"/>
  <c r="W45" i="7" l="1"/>
  <c r="U3" i="12"/>
  <c r="R5" i="12"/>
  <c r="S70" i="16"/>
  <c r="R21" i="3"/>
  <c r="T5" i="12"/>
  <c r="U54" i="8"/>
  <c r="AH65" i="13"/>
  <c r="AG65" i="13"/>
  <c r="S5" i="12"/>
  <c r="U5" i="12"/>
  <c r="U40" i="3"/>
  <c r="T4" i="12"/>
  <c r="U4" i="12"/>
  <c r="S4" i="12"/>
  <c r="W38" i="3"/>
  <c r="F21" i="3"/>
  <c r="W65" i="13"/>
  <c r="Q3" i="12"/>
  <c r="E21" i="3"/>
  <c r="Q21" i="3"/>
  <c r="E3" i="12"/>
  <c r="E5" i="12"/>
  <c r="E4" i="12"/>
  <c r="R4" i="12"/>
  <c r="AG25" i="13"/>
  <c r="X26" i="13"/>
  <c r="P63" i="9"/>
  <c r="W17" i="16"/>
  <c r="W62" i="15"/>
  <c r="W61" i="15"/>
  <c r="O63" i="15"/>
  <c r="AF62" i="15"/>
  <c r="P4" i="12"/>
  <c r="Y66" i="13"/>
  <c r="Q4" i="12"/>
  <c r="AF65" i="13"/>
  <c r="F5" i="12"/>
  <c r="X66" i="13"/>
  <c r="M34" i="4"/>
  <c r="P18" i="4"/>
  <c r="W17" i="4"/>
  <c r="C63" i="9"/>
  <c r="W61" i="9"/>
  <c r="P5" i="12"/>
  <c r="AF25" i="13"/>
  <c r="F4" i="12"/>
  <c r="Q5" i="12"/>
  <c r="N4" i="12"/>
  <c r="W62" i="9"/>
  <c r="O4" i="12"/>
  <c r="C21" i="3"/>
  <c r="X21" i="3" s="1"/>
  <c r="O5" i="12"/>
  <c r="N5" i="12"/>
  <c r="H5" i="12"/>
  <c r="G5" i="12"/>
  <c r="X20" i="3"/>
  <c r="O40" i="3"/>
  <c r="D4" i="12"/>
  <c r="C70" i="16"/>
  <c r="C3" i="12"/>
  <c r="C18" i="4"/>
  <c r="W69" i="16"/>
  <c r="C5" i="12"/>
  <c r="C4" i="12"/>
  <c r="C40" i="3"/>
  <c r="C67" i="13"/>
  <c r="W25" i="13"/>
  <c r="U63" i="15"/>
  <c r="M63" i="15"/>
  <c r="E63" i="15"/>
  <c r="N63" i="15"/>
  <c r="F63" i="15"/>
  <c r="AH62" i="15"/>
  <c r="T63" i="15"/>
  <c r="L63" i="15"/>
  <c r="D63" i="15"/>
  <c r="Q63" i="15"/>
  <c r="I63" i="15"/>
  <c r="R63" i="15"/>
  <c r="J63" i="15"/>
  <c r="C63" i="15"/>
  <c r="X63" i="15" s="1"/>
  <c r="P63" i="15"/>
  <c r="H63" i="15"/>
  <c r="AH61" i="15"/>
  <c r="AF61" i="15"/>
  <c r="S63" i="15"/>
  <c r="K63" i="15"/>
  <c r="AE60" i="15"/>
  <c r="AF60" i="15"/>
  <c r="AG60" i="15"/>
  <c r="AH60" i="15"/>
  <c r="AE62" i="15"/>
  <c r="AG62" i="15"/>
  <c r="AE61" i="15"/>
  <c r="AG61" i="15"/>
  <c r="Q63" i="9"/>
  <c r="I63" i="9"/>
  <c r="AH60" i="9"/>
  <c r="O63" i="9"/>
  <c r="G63" i="9"/>
  <c r="S63" i="9"/>
  <c r="K63" i="9"/>
  <c r="AH61" i="9"/>
  <c r="F63" i="9"/>
  <c r="U63" i="9"/>
  <c r="M63" i="9"/>
  <c r="E63" i="9"/>
  <c r="AE60" i="9"/>
  <c r="AG62" i="9"/>
  <c r="T63" i="9"/>
  <c r="L63" i="9"/>
  <c r="D63" i="9"/>
  <c r="AE61" i="9"/>
  <c r="AE62" i="9"/>
  <c r="R63" i="9"/>
  <c r="AG61" i="9"/>
  <c r="W60" i="9"/>
  <c r="AF62" i="9"/>
  <c r="AG60" i="9"/>
  <c r="AF61" i="9"/>
  <c r="N63" i="9"/>
  <c r="AF60" i="9"/>
  <c r="AH62" i="9"/>
  <c r="Q54" i="8"/>
  <c r="I54" i="8"/>
  <c r="F54" i="8"/>
  <c r="AH53" i="8"/>
  <c r="S54" i="8"/>
  <c r="K54" i="8"/>
  <c r="P54" i="8"/>
  <c r="J54" i="8"/>
  <c r="AH51" i="8"/>
  <c r="AF53" i="8"/>
  <c r="O54" i="8"/>
  <c r="G54" i="8"/>
  <c r="AH52" i="8"/>
  <c r="AF51" i="8"/>
  <c r="T54" i="8"/>
  <c r="L54" i="8"/>
  <c r="D54" i="8"/>
  <c r="AF52" i="8"/>
  <c r="C54" i="8"/>
  <c r="N54" i="8"/>
  <c r="R54" i="8"/>
  <c r="AE53" i="8"/>
  <c r="AG53" i="8"/>
  <c r="AE52" i="8"/>
  <c r="AG52" i="8"/>
  <c r="AE51" i="8"/>
  <c r="AG51" i="8"/>
  <c r="S70" i="7"/>
  <c r="K70" i="7"/>
  <c r="R70" i="7"/>
  <c r="J70" i="7"/>
  <c r="O48" i="7"/>
  <c r="G48" i="7"/>
  <c r="Q48" i="7"/>
  <c r="J48" i="7"/>
  <c r="AF45" i="7"/>
  <c r="U48" i="7"/>
  <c r="M48" i="7"/>
  <c r="E48" i="7"/>
  <c r="T48" i="7"/>
  <c r="L48" i="7"/>
  <c r="D48" i="7"/>
  <c r="AF46" i="7"/>
  <c r="S48" i="7"/>
  <c r="K48" i="7"/>
  <c r="AF67" i="7"/>
  <c r="AH45" i="7"/>
  <c r="AF47" i="7"/>
  <c r="AF69" i="7"/>
  <c r="P48" i="7"/>
  <c r="H48" i="7"/>
  <c r="AH46" i="7"/>
  <c r="C48" i="7"/>
  <c r="AH67" i="7"/>
  <c r="F48" i="7"/>
  <c r="AH47" i="7"/>
  <c r="AF70" i="7"/>
  <c r="N48" i="7"/>
  <c r="R48" i="7"/>
  <c r="AE47" i="7"/>
  <c r="AG47" i="7"/>
  <c r="W46" i="7"/>
  <c r="AE69" i="7"/>
  <c r="AE46" i="7"/>
  <c r="AG46" i="7"/>
  <c r="AE67" i="7"/>
  <c r="AE45" i="7"/>
  <c r="AG67" i="7"/>
  <c r="AG45" i="7"/>
  <c r="AH9" i="6"/>
  <c r="J12" i="6"/>
  <c r="AE11" i="6"/>
  <c r="AE18" i="6"/>
  <c r="Q12" i="6"/>
  <c r="I12" i="6"/>
  <c r="AG16" i="6"/>
  <c r="AE10" i="6"/>
  <c r="P12" i="6"/>
  <c r="H12" i="6"/>
  <c r="AH19" i="6"/>
  <c r="O12" i="6"/>
  <c r="AE12" i="6" s="1"/>
  <c r="G12" i="6"/>
  <c r="AF11" i="6"/>
  <c r="AG9" i="6"/>
  <c r="AH16" i="6"/>
  <c r="R12" i="6"/>
  <c r="AF10" i="6"/>
  <c r="AF9" i="6"/>
  <c r="AF18" i="6"/>
  <c r="AE9" i="6"/>
  <c r="AF16" i="6"/>
  <c r="AH11" i="6"/>
  <c r="X19" i="6"/>
  <c r="O18" i="4"/>
  <c r="G18" i="4"/>
  <c r="AH65" i="4"/>
  <c r="AG32" i="4"/>
  <c r="W50" i="4"/>
  <c r="AE31" i="4"/>
  <c r="U18" i="4"/>
  <c r="M18" i="4"/>
  <c r="E18" i="4"/>
  <c r="T18" i="4"/>
  <c r="L18" i="4"/>
  <c r="D18" i="4"/>
  <c r="AF63" i="4"/>
  <c r="AH16" i="4"/>
  <c r="X66" i="4"/>
  <c r="AG33" i="4"/>
  <c r="AE49" i="4"/>
  <c r="AF16" i="4"/>
  <c r="H18" i="4"/>
  <c r="AF33" i="4"/>
  <c r="S18" i="4"/>
  <c r="K18" i="4"/>
  <c r="Q18" i="4"/>
  <c r="I18" i="4"/>
  <c r="AF47" i="4"/>
  <c r="AH49" i="4"/>
  <c r="AH15" i="4"/>
  <c r="J18" i="4"/>
  <c r="AF17" i="4"/>
  <c r="AF32" i="4"/>
  <c r="AF48" i="4"/>
  <c r="AF65" i="4"/>
  <c r="AH33" i="4"/>
  <c r="AF31" i="4"/>
  <c r="AF15" i="4"/>
  <c r="F18" i="4"/>
  <c r="AH17" i="4"/>
  <c r="AH32" i="4"/>
  <c r="AH48" i="4"/>
  <c r="AG65" i="4"/>
  <c r="W48" i="4"/>
  <c r="AE48" i="4"/>
  <c r="AF49" i="4"/>
  <c r="AG31" i="4"/>
  <c r="AH63" i="4"/>
  <c r="N18" i="4"/>
  <c r="AE47" i="4"/>
  <c r="AE17" i="4"/>
  <c r="AG49" i="4"/>
  <c r="AH31" i="4"/>
  <c r="AG63" i="4"/>
  <c r="AE16" i="4"/>
  <c r="AG48" i="4"/>
  <c r="AE15" i="4"/>
  <c r="AG47" i="4"/>
  <c r="AG17" i="4"/>
  <c r="AE65" i="4"/>
  <c r="AE33" i="4"/>
  <c r="AG16" i="4"/>
  <c r="AH47" i="4"/>
  <c r="R18" i="4"/>
  <c r="AE63" i="4"/>
  <c r="AE32" i="4"/>
  <c r="AG15" i="4"/>
  <c r="K70" i="16"/>
  <c r="AF116" i="16"/>
  <c r="AG69" i="16"/>
  <c r="AG17" i="16"/>
  <c r="AH69" i="16"/>
  <c r="T70" i="16"/>
  <c r="L70" i="16"/>
  <c r="J70" i="16"/>
  <c r="AF69" i="16"/>
  <c r="AH115" i="16"/>
  <c r="AH16" i="16"/>
  <c r="Q70" i="16"/>
  <c r="I70" i="16"/>
  <c r="Q18" i="16"/>
  <c r="AH17" i="16"/>
  <c r="AH68" i="16"/>
  <c r="AF114" i="16"/>
  <c r="O70" i="16"/>
  <c r="G70" i="16"/>
  <c r="AF67" i="16"/>
  <c r="F70" i="16"/>
  <c r="P70" i="16"/>
  <c r="H70" i="16"/>
  <c r="AH113" i="16"/>
  <c r="AF115" i="16"/>
  <c r="AH67" i="16"/>
  <c r="T18" i="16"/>
  <c r="L18" i="16"/>
  <c r="D18" i="16"/>
  <c r="AF16" i="16"/>
  <c r="U70" i="16"/>
  <c r="M70" i="16"/>
  <c r="E70" i="16"/>
  <c r="AE69" i="16"/>
  <c r="S18" i="16"/>
  <c r="K18" i="16"/>
  <c r="AE17" i="16"/>
  <c r="AF68" i="16"/>
  <c r="AH114" i="16"/>
  <c r="P18" i="16"/>
  <c r="H18" i="16"/>
  <c r="AF17" i="16"/>
  <c r="G18" i="16"/>
  <c r="N18" i="16"/>
  <c r="F18" i="16"/>
  <c r="AE115" i="16"/>
  <c r="AG115" i="16"/>
  <c r="O18" i="16"/>
  <c r="U18" i="16"/>
  <c r="M18" i="16"/>
  <c r="E18" i="16"/>
  <c r="I18" i="16"/>
  <c r="AE114" i="16"/>
  <c r="AG114" i="16"/>
  <c r="AE113" i="16"/>
  <c r="AF113" i="16"/>
  <c r="AG113" i="16"/>
  <c r="R18" i="16"/>
  <c r="J18" i="16"/>
  <c r="AE68" i="16"/>
  <c r="AE16" i="16"/>
  <c r="AG68" i="16"/>
  <c r="AG16" i="16"/>
  <c r="R70" i="16"/>
  <c r="W15" i="16"/>
  <c r="AE67" i="16"/>
  <c r="AE15" i="16"/>
  <c r="AF15" i="16"/>
  <c r="AG67" i="16"/>
  <c r="AG15" i="16"/>
  <c r="AH15" i="16"/>
  <c r="AH20" i="3"/>
  <c r="T40" i="3"/>
  <c r="L40" i="3"/>
  <c r="D40" i="3"/>
  <c r="AF18" i="3"/>
  <c r="R40" i="3"/>
  <c r="AH52" i="3"/>
  <c r="AF51" i="3"/>
  <c r="AF19" i="3"/>
  <c r="AF38" i="3"/>
  <c r="J40" i="3"/>
  <c r="AH51" i="3"/>
  <c r="P40" i="3"/>
  <c r="H40" i="3"/>
  <c r="AE19" i="3"/>
  <c r="X40" i="3"/>
  <c r="AH38" i="3"/>
  <c r="AH39" i="3"/>
  <c r="AF52" i="3"/>
  <c r="AH18" i="3"/>
  <c r="AF20" i="3"/>
  <c r="AE38" i="3"/>
  <c r="AG51" i="3"/>
  <c r="AH19" i="3"/>
  <c r="S40" i="3"/>
  <c r="K40" i="3"/>
  <c r="AH37" i="3"/>
  <c r="AF39" i="3"/>
  <c r="Q40" i="3"/>
  <c r="I40" i="3"/>
  <c r="AE37" i="3"/>
  <c r="AF37" i="3"/>
  <c r="AE52" i="3"/>
  <c r="AG39" i="3"/>
  <c r="AG20" i="3"/>
  <c r="AE51" i="3"/>
  <c r="AG38" i="3"/>
  <c r="AG19" i="3"/>
  <c r="AG37" i="3"/>
  <c r="AG18" i="3"/>
  <c r="AG52" i="3"/>
  <c r="S53" i="3"/>
  <c r="K53" i="3"/>
  <c r="AE39" i="3"/>
  <c r="AE20" i="3"/>
  <c r="W71" i="13"/>
  <c r="S67" i="13"/>
  <c r="K67" i="13"/>
  <c r="F74" i="13"/>
  <c r="W66" i="13"/>
  <c r="N74" i="13"/>
  <c r="R67" i="13"/>
  <c r="J67" i="13"/>
  <c r="T74" i="13"/>
  <c r="Q67" i="13"/>
  <c r="I67" i="13"/>
  <c r="L74" i="13"/>
  <c r="G74" i="13"/>
  <c r="Y74" i="13" s="1"/>
  <c r="P74" i="13"/>
  <c r="H74" i="13"/>
  <c r="R74" i="13"/>
  <c r="J74" i="13"/>
  <c r="D74" i="13"/>
  <c r="W26" i="13"/>
  <c r="I74" i="13"/>
  <c r="O27" i="13"/>
  <c r="G27" i="13"/>
  <c r="P67" i="13"/>
  <c r="H67" i="13"/>
  <c r="R27" i="13"/>
  <c r="J27" i="13"/>
  <c r="W24" i="13"/>
  <c r="O67" i="13"/>
  <c r="G67" i="13"/>
  <c r="W73" i="13"/>
  <c r="N67" i="13"/>
  <c r="F67" i="13"/>
  <c r="U67" i="13"/>
  <c r="M67" i="13"/>
  <c r="E67" i="13"/>
  <c r="T67" i="13"/>
  <c r="L67" i="13"/>
  <c r="D67" i="13"/>
  <c r="C74" i="13"/>
  <c r="X74" i="13" s="1"/>
  <c r="C27" i="13"/>
  <c r="N27" i="13"/>
  <c r="F27" i="13"/>
  <c r="U27" i="13"/>
  <c r="M27" i="13"/>
  <c r="E27" i="13"/>
  <c r="T27" i="13"/>
  <c r="L27" i="13"/>
  <c r="D27" i="13"/>
  <c r="Q74" i="13"/>
  <c r="S27" i="13"/>
  <c r="K27" i="13"/>
  <c r="Q27" i="13"/>
  <c r="I27" i="13"/>
  <c r="P27" i="13"/>
  <c r="H27" i="13"/>
  <c r="N53" i="3"/>
  <c r="F53" i="3"/>
  <c r="M53" i="3"/>
  <c r="E53" i="3"/>
  <c r="AB52" i="3"/>
  <c r="P53" i="3"/>
  <c r="H53" i="3"/>
  <c r="J53" i="3"/>
  <c r="W53" i="3"/>
  <c r="R53" i="3"/>
  <c r="X52" i="3"/>
  <c r="Z52" i="3"/>
  <c r="AC52" i="3"/>
  <c r="Q53" i="3"/>
  <c r="I53" i="3"/>
  <c r="AD52" i="3"/>
  <c r="W51" i="3"/>
  <c r="AA52" i="3"/>
  <c r="U74" i="13"/>
  <c r="M74" i="13"/>
  <c r="E74" i="13"/>
  <c r="S74" i="13"/>
  <c r="K74" i="13"/>
  <c r="AE66" i="13"/>
  <c r="AH66" i="13"/>
  <c r="AE64" i="13"/>
  <c r="AB66" i="13"/>
  <c r="AF72" i="13"/>
  <c r="AE73" i="13"/>
  <c r="AH64" i="13"/>
  <c r="AA66" i="13"/>
  <c r="Z66" i="13"/>
  <c r="AA73" i="13"/>
  <c r="AG66" i="13"/>
  <c r="AF64" i="13"/>
  <c r="AC66" i="13"/>
  <c r="AF73" i="13"/>
  <c r="Z73" i="13"/>
  <c r="AC73" i="13"/>
  <c r="AG64" i="13"/>
  <c r="AF66" i="13"/>
  <c r="AB73" i="13"/>
  <c r="AD73" i="13"/>
  <c r="AD66" i="13"/>
  <c r="AE72" i="13"/>
  <c r="AG24" i="13"/>
  <c r="AG26" i="13"/>
  <c r="AE24" i="13"/>
  <c r="AE26" i="13"/>
  <c r="AB65" i="21"/>
  <c r="AB62" i="21"/>
  <c r="AB59" i="21"/>
  <c r="AB56" i="21"/>
  <c r="AB53" i="21"/>
  <c r="AB50" i="21"/>
  <c r="AB47" i="21"/>
  <c r="AB44" i="21"/>
  <c r="AB41" i="21"/>
  <c r="AB38" i="21"/>
  <c r="AB35" i="21"/>
  <c r="AB32" i="21"/>
  <c r="AB29" i="21"/>
  <c r="AB26" i="21"/>
  <c r="AB23" i="21"/>
  <c r="AB20" i="21"/>
  <c r="AB17" i="21"/>
  <c r="AB14" i="21"/>
  <c r="AB11" i="21"/>
  <c r="AB8" i="21"/>
  <c r="AB5" i="21"/>
  <c r="AB5" i="15"/>
  <c r="AB8" i="15"/>
  <c r="AB11" i="15"/>
  <c r="AB14" i="15"/>
  <c r="AB17" i="15"/>
  <c r="AB20" i="15"/>
  <c r="AB23" i="15"/>
  <c r="AB26" i="15"/>
  <c r="AB29" i="15"/>
  <c r="AB35" i="15"/>
  <c r="AB38" i="15"/>
  <c r="AB41" i="15"/>
  <c r="AB44" i="15"/>
  <c r="AB47" i="15"/>
  <c r="AB50" i="15"/>
  <c r="AB53" i="15"/>
  <c r="AB56" i="15"/>
  <c r="AB59" i="15"/>
  <c r="W48" i="7" l="1"/>
  <c r="X63" i="9"/>
  <c r="W27" i="13"/>
  <c r="W5" i="12"/>
  <c r="X67" i="13"/>
  <c r="AF40" i="3"/>
  <c r="W4" i="12"/>
  <c r="C7" i="12"/>
  <c r="AE63" i="15"/>
  <c r="W63" i="15"/>
  <c r="AH63" i="15"/>
  <c r="AG63" i="15"/>
  <c r="AF63" i="15"/>
  <c r="W63" i="9"/>
  <c r="AG63" i="9"/>
  <c r="AH63" i="9"/>
  <c r="AE63" i="9"/>
  <c r="AF63" i="9"/>
  <c r="AH54" i="8"/>
  <c r="AG54" i="8"/>
  <c r="AF54" i="8"/>
  <c r="AE54" i="8"/>
  <c r="W54" i="8"/>
  <c r="X54" i="8"/>
  <c r="X48" i="7"/>
  <c r="AE70" i="7"/>
  <c r="AH48" i="7"/>
  <c r="AG48" i="7"/>
  <c r="AF48" i="7"/>
  <c r="AE48" i="7"/>
  <c r="AH70" i="7"/>
  <c r="AG70" i="7"/>
  <c r="W70" i="7"/>
  <c r="X70" i="7"/>
  <c r="AG19" i="6"/>
  <c r="AF12" i="6"/>
  <c r="AG12" i="6"/>
  <c r="AH12" i="6"/>
  <c r="X12" i="6"/>
  <c r="W12" i="6"/>
  <c r="AE19" i="6"/>
  <c r="AF19" i="6"/>
  <c r="X50" i="4"/>
  <c r="W66" i="4"/>
  <c r="AG66" i="4"/>
  <c r="AF66" i="4"/>
  <c r="AG34" i="4"/>
  <c r="AH34" i="4"/>
  <c r="AG50" i="4"/>
  <c r="AH66" i="4"/>
  <c r="AH50" i="4"/>
  <c r="AE66" i="4"/>
  <c r="AF34" i="4"/>
  <c r="AE34" i="4"/>
  <c r="AF18" i="4"/>
  <c r="AE18" i="4"/>
  <c r="W18" i="4"/>
  <c r="X18" i="4"/>
  <c r="X34" i="4"/>
  <c r="W34" i="4"/>
  <c r="AH18" i="4"/>
  <c r="AG18" i="4"/>
  <c r="AE50" i="4"/>
  <c r="AF50" i="4"/>
  <c r="AE116" i="16"/>
  <c r="AF18" i="16"/>
  <c r="AE18" i="16"/>
  <c r="AH70" i="16"/>
  <c r="AG70" i="16"/>
  <c r="AF70" i="16"/>
  <c r="AE70" i="16"/>
  <c r="X18" i="16"/>
  <c r="W18" i="16"/>
  <c r="X70" i="16"/>
  <c r="W70" i="16"/>
  <c r="AH116" i="16"/>
  <c r="AG116" i="16"/>
  <c r="AH18" i="16"/>
  <c r="AG18" i="16"/>
  <c r="AE21" i="3"/>
  <c r="AE40" i="3"/>
  <c r="AG40" i="3"/>
  <c r="AF21" i="3"/>
  <c r="AH40" i="3"/>
  <c r="AH21" i="3"/>
  <c r="AG21" i="3"/>
  <c r="AH53" i="3"/>
  <c r="AG53" i="3"/>
  <c r="AF53" i="3"/>
  <c r="AE53" i="3"/>
  <c r="H7" i="12"/>
  <c r="P7" i="12"/>
  <c r="AF4" i="12"/>
  <c r="Q7" i="12"/>
  <c r="AE4" i="12"/>
  <c r="N7" i="12"/>
  <c r="J7" i="12"/>
  <c r="AH4" i="12"/>
  <c r="F7" i="12"/>
  <c r="T7" i="12"/>
  <c r="R7" i="12"/>
  <c r="K7" i="12"/>
  <c r="G7" i="12"/>
  <c r="W74" i="13"/>
  <c r="D7" i="12"/>
  <c r="AG4" i="12"/>
  <c r="S7" i="12"/>
  <c r="E7" i="12"/>
  <c r="M7" i="12"/>
  <c r="O7" i="12"/>
  <c r="I7" i="12"/>
  <c r="U7" i="12"/>
  <c r="AC53" i="3"/>
  <c r="AB53" i="3"/>
  <c r="AA53" i="3"/>
  <c r="AD53" i="3"/>
  <c r="Z53" i="3"/>
  <c r="W67" i="13"/>
  <c r="Z74" i="13"/>
  <c r="AC74" i="13"/>
  <c r="AE74" i="13"/>
  <c r="AD74" i="13"/>
  <c r="AA74" i="13"/>
  <c r="AF74" i="13"/>
  <c r="AB62" i="15"/>
  <c r="AB5" i="6"/>
  <c r="AB8" i="6"/>
  <c r="AB15" i="6"/>
  <c r="AD5" i="21"/>
  <c r="AC5" i="21"/>
  <c r="AA5" i="21"/>
  <c r="Z5" i="21"/>
  <c r="Y5" i="21"/>
  <c r="X5" i="21"/>
  <c r="AH3" i="21"/>
  <c r="AG3" i="21"/>
  <c r="AF3" i="21"/>
  <c r="AE3" i="21"/>
  <c r="W3" i="21"/>
  <c r="AD8" i="21"/>
  <c r="AC8" i="21"/>
  <c r="AA8" i="21"/>
  <c r="Z8" i="21"/>
  <c r="Y8" i="21"/>
  <c r="X8" i="21"/>
  <c r="Y68" i="21"/>
  <c r="AD65" i="21"/>
  <c r="AC65" i="21"/>
  <c r="AA65" i="21"/>
  <c r="Z65" i="21"/>
  <c r="Y65" i="21"/>
  <c r="X65" i="21"/>
  <c r="AD62" i="21"/>
  <c r="AC62" i="21"/>
  <c r="AA62" i="21"/>
  <c r="Z62" i="21"/>
  <c r="Y62" i="21"/>
  <c r="X62" i="21"/>
  <c r="AD59" i="21"/>
  <c r="AC59" i="21"/>
  <c r="AA59" i="21"/>
  <c r="Z59" i="21"/>
  <c r="Y59" i="21"/>
  <c r="X59" i="21"/>
  <c r="AD56" i="21"/>
  <c r="AC56" i="21"/>
  <c r="AA56" i="21"/>
  <c r="Z56" i="21"/>
  <c r="Y56" i="21"/>
  <c r="X56" i="21"/>
  <c r="AD53" i="21"/>
  <c r="AC53" i="21"/>
  <c r="AA53" i="21"/>
  <c r="Z53" i="21"/>
  <c r="Y53" i="21"/>
  <c r="X53" i="21"/>
  <c r="AD50" i="21"/>
  <c r="AC50" i="21"/>
  <c r="AA50" i="21"/>
  <c r="Z50" i="21"/>
  <c r="Y50" i="21"/>
  <c r="X50" i="21"/>
  <c r="AD47" i="21"/>
  <c r="AC47" i="21"/>
  <c r="AA47" i="21"/>
  <c r="Z47" i="21"/>
  <c r="Y47" i="21"/>
  <c r="X47" i="21"/>
  <c r="AD44" i="21"/>
  <c r="AC44" i="21"/>
  <c r="AA44" i="21"/>
  <c r="Z44" i="21"/>
  <c r="Y44" i="21"/>
  <c r="X44" i="21"/>
  <c r="AD41" i="21"/>
  <c r="AC41" i="21"/>
  <c r="AA41" i="21"/>
  <c r="Z41" i="21"/>
  <c r="Y41" i="21"/>
  <c r="X41" i="21"/>
  <c r="AD38" i="21"/>
  <c r="AC38" i="21"/>
  <c r="AA38" i="21"/>
  <c r="Z38" i="21"/>
  <c r="Y38" i="21"/>
  <c r="X38" i="21"/>
  <c r="AD35" i="21"/>
  <c r="AC35" i="21"/>
  <c r="AA35" i="21"/>
  <c r="Z35" i="21"/>
  <c r="Y35" i="21"/>
  <c r="X35" i="21"/>
  <c r="AD32" i="21"/>
  <c r="AC32" i="21"/>
  <c r="AA32" i="21"/>
  <c r="Z32" i="21"/>
  <c r="Y32" i="21"/>
  <c r="X32" i="21"/>
  <c r="AD29" i="21"/>
  <c r="AC29" i="21"/>
  <c r="AA29" i="21"/>
  <c r="Z29" i="21"/>
  <c r="Y29" i="21"/>
  <c r="X29" i="21"/>
  <c r="AD26" i="21"/>
  <c r="AC26" i="21"/>
  <c r="AA26" i="21"/>
  <c r="Z26" i="21"/>
  <c r="Y26" i="21"/>
  <c r="X26" i="21"/>
  <c r="AD23" i="21"/>
  <c r="AC23" i="21"/>
  <c r="AA23" i="21"/>
  <c r="Z23" i="21"/>
  <c r="Y23" i="21"/>
  <c r="X23" i="21"/>
  <c r="AD20" i="21"/>
  <c r="AC20" i="21"/>
  <c r="AA20" i="21"/>
  <c r="Z20" i="21"/>
  <c r="Y20" i="21"/>
  <c r="X20" i="21"/>
  <c r="AD17" i="21"/>
  <c r="AC17" i="21"/>
  <c r="AA17" i="21"/>
  <c r="Z17" i="21"/>
  <c r="Y17" i="21"/>
  <c r="X17" i="21"/>
  <c r="AD14" i="21"/>
  <c r="AC14" i="21"/>
  <c r="AA14" i="21"/>
  <c r="Z14" i="21"/>
  <c r="Y14" i="21"/>
  <c r="X14" i="21"/>
  <c r="AD11" i="21"/>
  <c r="AC11" i="21"/>
  <c r="AA11" i="21"/>
  <c r="Z11" i="21"/>
  <c r="Y11" i="21"/>
  <c r="X11" i="21"/>
  <c r="A2" i="21"/>
  <c r="A1" i="21"/>
  <c r="AD44" i="15"/>
  <c r="AC44" i="15"/>
  <c r="AA44" i="15"/>
  <c r="Z44" i="15"/>
  <c r="Y44" i="15"/>
  <c r="X44" i="15"/>
  <c r="AD29" i="15"/>
  <c r="AC29" i="15"/>
  <c r="AA29" i="15"/>
  <c r="Z29" i="15"/>
  <c r="Y29" i="15"/>
  <c r="X29" i="15"/>
  <c r="AD26" i="15"/>
  <c r="AC26" i="15"/>
  <c r="AA26" i="15"/>
  <c r="Z26" i="15"/>
  <c r="Y26" i="15"/>
  <c r="X26" i="15"/>
  <c r="AB5" i="9"/>
  <c r="AB8" i="9"/>
  <c r="AB11" i="9"/>
  <c r="AB14" i="9"/>
  <c r="AB17" i="9"/>
  <c r="AB20" i="9"/>
  <c r="AB41" i="9"/>
  <c r="AB44" i="9"/>
  <c r="AB23" i="9"/>
  <c r="AB26" i="9"/>
  <c r="AB29" i="9"/>
  <c r="AB32" i="9"/>
  <c r="AB35" i="9"/>
  <c r="AB38" i="9"/>
  <c r="AB47" i="9"/>
  <c r="AB59" i="9"/>
  <c r="AB50" i="9"/>
  <c r="AB53" i="9"/>
  <c r="AB56" i="9"/>
  <c r="X62" i="9"/>
  <c r="AD59" i="9"/>
  <c r="AC59" i="9"/>
  <c r="AA59" i="9"/>
  <c r="Z59" i="9"/>
  <c r="Y59" i="9"/>
  <c r="X59" i="9"/>
  <c r="AD44" i="9"/>
  <c r="AC44" i="9"/>
  <c r="AA44" i="9"/>
  <c r="Z44" i="9"/>
  <c r="Y44" i="9"/>
  <c r="X44" i="9"/>
  <c r="AD47" i="8"/>
  <c r="AC47" i="8"/>
  <c r="AB47" i="8"/>
  <c r="AA47" i="8"/>
  <c r="Z47" i="8"/>
  <c r="Y47" i="8"/>
  <c r="X47" i="8"/>
  <c r="AB5" i="8"/>
  <c r="AB8" i="8"/>
  <c r="AB11" i="8"/>
  <c r="AB17" i="8"/>
  <c r="AB14" i="8"/>
  <c r="AB20" i="8"/>
  <c r="AB23" i="8"/>
  <c r="AB35" i="8"/>
  <c r="AB38" i="8"/>
  <c r="AB41" i="8"/>
  <c r="AB44" i="8"/>
  <c r="AB50" i="8"/>
  <c r="AB5" i="7"/>
  <c r="AB8" i="7"/>
  <c r="AB17" i="7"/>
  <c r="AB11" i="7"/>
  <c r="AB14" i="7"/>
  <c r="AB20" i="7"/>
  <c r="AB23" i="7"/>
  <c r="AB26" i="7"/>
  <c r="AB29" i="7"/>
  <c r="AB32" i="7"/>
  <c r="AB35" i="7"/>
  <c r="AB44" i="7"/>
  <c r="AB38" i="7"/>
  <c r="AB41" i="7"/>
  <c r="AB51" i="7"/>
  <c r="AB54" i="7"/>
  <c r="AB57" i="7"/>
  <c r="AB60" i="7"/>
  <c r="AB63" i="7"/>
  <c r="AB66" i="7"/>
  <c r="X69" i="7"/>
  <c r="X47" i="7"/>
  <c r="AB5" i="4"/>
  <c r="AB8" i="4"/>
  <c r="AB11" i="4"/>
  <c r="AB14" i="4"/>
  <c r="AB21" i="4"/>
  <c r="AB24" i="4"/>
  <c r="AB27" i="4"/>
  <c r="AB37" i="4"/>
  <c r="AB40" i="4"/>
  <c r="AB43" i="4"/>
  <c r="AB46" i="4"/>
  <c r="AB59" i="4"/>
  <c r="AB53" i="4"/>
  <c r="AB56" i="4"/>
  <c r="Y49" i="4"/>
  <c r="AD46" i="4"/>
  <c r="AC46" i="4"/>
  <c r="AA46" i="4"/>
  <c r="Z46" i="4"/>
  <c r="Y46" i="4"/>
  <c r="X46" i="4"/>
  <c r="AD43" i="4"/>
  <c r="AC43" i="4"/>
  <c r="AA43" i="4"/>
  <c r="Z43" i="4"/>
  <c r="Y43" i="4"/>
  <c r="X43" i="4"/>
  <c r="AD40" i="4"/>
  <c r="AC40" i="4"/>
  <c r="AA40" i="4"/>
  <c r="Z40" i="4"/>
  <c r="Y40" i="4"/>
  <c r="X40" i="4"/>
  <c r="AD37" i="4"/>
  <c r="AC37" i="4"/>
  <c r="AA37" i="4"/>
  <c r="Z37" i="4"/>
  <c r="Y37" i="4"/>
  <c r="X37" i="4"/>
  <c r="AD53" i="4"/>
  <c r="AC53" i="4"/>
  <c r="AA53" i="4"/>
  <c r="Z53" i="4"/>
  <c r="Y53" i="4"/>
  <c r="X53" i="4"/>
  <c r="AB5" i="13"/>
  <c r="AB8" i="13"/>
  <c r="AB11" i="13"/>
  <c r="AB14" i="13"/>
  <c r="AB17" i="13"/>
  <c r="AB20" i="13"/>
  <c r="AB30" i="13"/>
  <c r="AB33" i="13"/>
  <c r="AB36" i="13"/>
  <c r="AB39" i="13"/>
  <c r="AB42" i="13"/>
  <c r="AB45" i="13"/>
  <c r="AB48" i="13"/>
  <c r="AB51" i="13"/>
  <c r="AB54" i="13"/>
  <c r="AB57" i="13"/>
  <c r="AB5" i="3"/>
  <c r="AB14" i="3"/>
  <c r="AB8" i="3"/>
  <c r="AB11" i="3"/>
  <c r="AB17" i="3"/>
  <c r="AB24" i="3"/>
  <c r="AB27" i="3"/>
  <c r="AB30" i="3"/>
  <c r="AB33" i="3"/>
  <c r="AB36" i="3"/>
  <c r="AB42" i="3"/>
  <c r="AB44" i="3"/>
  <c r="AB5" i="16"/>
  <c r="AB8" i="16"/>
  <c r="AB11" i="16"/>
  <c r="AB14" i="16"/>
  <c r="AB21" i="16"/>
  <c r="AB27" i="16"/>
  <c r="AB24" i="16"/>
  <c r="AB30" i="16"/>
  <c r="AB33" i="16"/>
  <c r="AB36" i="16"/>
  <c r="AB39" i="16"/>
  <c r="AB48" i="16"/>
  <c r="AB42" i="16"/>
  <c r="AB45" i="16"/>
  <c r="AB51" i="16"/>
  <c r="AB54" i="16"/>
  <c r="AB57" i="16"/>
  <c r="AB60" i="16"/>
  <c r="AB63" i="16"/>
  <c r="AB66" i="16"/>
  <c r="AB73" i="16"/>
  <c r="AB76" i="16"/>
  <c r="AB79" i="16"/>
  <c r="AB82" i="16"/>
  <c r="AB85" i="16"/>
  <c r="AB88" i="16"/>
  <c r="AB91" i="16"/>
  <c r="AB94" i="16"/>
  <c r="AB97" i="16"/>
  <c r="AB100" i="16"/>
  <c r="AB106" i="16"/>
  <c r="AB103" i="16"/>
  <c r="AB109" i="16"/>
  <c r="AB112" i="16"/>
  <c r="X91" i="16"/>
  <c r="X94" i="16"/>
  <c r="X97" i="16"/>
  <c r="X100" i="16"/>
  <c r="X106" i="16"/>
  <c r="X103" i="16"/>
  <c r="X109" i="16"/>
  <c r="X112" i="16"/>
  <c r="X88" i="16"/>
  <c r="AD51" i="16"/>
  <c r="AC51" i="16"/>
  <c r="AA51" i="16"/>
  <c r="Z51" i="16"/>
  <c r="Y51" i="16"/>
  <c r="X51" i="16"/>
  <c r="AD30" i="16"/>
  <c r="AC30" i="16"/>
  <c r="AA30" i="16"/>
  <c r="Z30" i="16"/>
  <c r="Y30" i="16"/>
  <c r="X30" i="16"/>
  <c r="Y26" i="13"/>
  <c r="Y5" i="3"/>
  <c r="AD14" i="13"/>
  <c r="AC14" i="13"/>
  <c r="AA14" i="13"/>
  <c r="Z14" i="13"/>
  <c r="Y14" i="13"/>
  <c r="X14" i="13"/>
  <c r="X6" i="12"/>
  <c r="X59" i="15"/>
  <c r="X56" i="15"/>
  <c r="X53" i="15"/>
  <c r="X50" i="15"/>
  <c r="X47" i="15"/>
  <c r="X41" i="15"/>
  <c r="X38" i="15"/>
  <c r="X35" i="15"/>
  <c r="X23" i="15"/>
  <c r="X20" i="15"/>
  <c r="X17" i="15"/>
  <c r="X14" i="15"/>
  <c r="X11" i="15"/>
  <c r="X8" i="15"/>
  <c r="X5" i="15"/>
  <c r="X56" i="9"/>
  <c r="X53" i="9"/>
  <c r="X50" i="9"/>
  <c r="X47" i="9"/>
  <c r="X38" i="9"/>
  <c r="X35" i="9"/>
  <c r="X32" i="9"/>
  <c r="X29" i="9"/>
  <c r="X26" i="9"/>
  <c r="X23" i="9"/>
  <c r="X41" i="9"/>
  <c r="X20" i="9"/>
  <c r="X17" i="9"/>
  <c r="X14" i="9"/>
  <c r="X11" i="9"/>
  <c r="X8" i="9"/>
  <c r="X5" i="9"/>
  <c r="X50" i="8"/>
  <c r="X44" i="8"/>
  <c r="X41" i="8"/>
  <c r="X38" i="8"/>
  <c r="X35" i="8"/>
  <c r="X23" i="8"/>
  <c r="X20" i="8"/>
  <c r="X14" i="8"/>
  <c r="X17" i="8"/>
  <c r="X11" i="8"/>
  <c r="X8" i="8"/>
  <c r="X5" i="8"/>
  <c r="X66" i="7"/>
  <c r="X63" i="7"/>
  <c r="X60" i="7"/>
  <c r="X57" i="7"/>
  <c r="X54" i="7"/>
  <c r="X51" i="7"/>
  <c r="X41" i="7"/>
  <c r="X38" i="7"/>
  <c r="X44" i="7"/>
  <c r="X35" i="7"/>
  <c r="X32" i="7"/>
  <c r="X29" i="7"/>
  <c r="X26" i="7"/>
  <c r="X23" i="7"/>
  <c r="X20" i="7"/>
  <c r="X14" i="7"/>
  <c r="X11" i="7"/>
  <c r="X17" i="7"/>
  <c r="X8" i="7"/>
  <c r="X5" i="7"/>
  <c r="X15" i="6"/>
  <c r="X8" i="6"/>
  <c r="X5" i="6"/>
  <c r="X56" i="4"/>
  <c r="X59" i="4"/>
  <c r="X27" i="4"/>
  <c r="X24" i="4"/>
  <c r="X21" i="4"/>
  <c r="X14" i="4"/>
  <c r="X11" i="4"/>
  <c r="X8" i="4"/>
  <c r="X5" i="4"/>
  <c r="X85" i="16"/>
  <c r="X82" i="16"/>
  <c r="X79" i="16"/>
  <c r="X76" i="16"/>
  <c r="X73" i="16"/>
  <c r="X69" i="16"/>
  <c r="X66" i="16"/>
  <c r="X63" i="16"/>
  <c r="X60" i="16"/>
  <c r="X57" i="16"/>
  <c r="X54" i="16"/>
  <c r="X45" i="16"/>
  <c r="X42" i="16"/>
  <c r="X48" i="16"/>
  <c r="X39" i="16"/>
  <c r="X36" i="16"/>
  <c r="X33" i="16"/>
  <c r="X24" i="16"/>
  <c r="X27" i="16"/>
  <c r="X21" i="16"/>
  <c r="X17" i="16"/>
  <c r="X14" i="16"/>
  <c r="X11" i="16"/>
  <c r="X8" i="16"/>
  <c r="X5" i="16"/>
  <c r="AF3" i="3"/>
  <c r="X46" i="3"/>
  <c r="X44" i="3"/>
  <c r="X42" i="3"/>
  <c r="X39" i="3"/>
  <c r="X36" i="3"/>
  <c r="X33" i="3"/>
  <c r="X30" i="3"/>
  <c r="X27" i="3"/>
  <c r="X24" i="3"/>
  <c r="X17" i="3"/>
  <c r="X11" i="3"/>
  <c r="X8" i="3"/>
  <c r="X14" i="3"/>
  <c r="X5" i="3"/>
  <c r="AH4" i="13"/>
  <c r="AG4" i="13"/>
  <c r="AF4" i="13"/>
  <c r="AE4" i="13"/>
  <c r="AA5" i="13"/>
  <c r="X7" i="12" l="1"/>
  <c r="W7" i="12"/>
  <c r="X115" i="16"/>
  <c r="AH24" i="13"/>
  <c r="AF26" i="13"/>
  <c r="X27" i="13"/>
  <c r="AF24" i="13"/>
  <c r="AD26" i="13"/>
  <c r="Z26" i="13"/>
  <c r="AA26" i="13"/>
  <c r="AC26" i="13"/>
  <c r="AB26" i="13"/>
  <c r="AH26" i="13"/>
  <c r="X49" i="4"/>
  <c r="AB20" i="3"/>
  <c r="AB39" i="3"/>
  <c r="AB70" i="16"/>
  <c r="AB69" i="16"/>
  <c r="AB115" i="16"/>
  <c r="AB17" i="4"/>
  <c r="AB33" i="4"/>
  <c r="AD49" i="4"/>
  <c r="AB65" i="4"/>
  <c r="AB47" i="7"/>
  <c r="AB69" i="7"/>
  <c r="AB62" i="9"/>
  <c r="AB11" i="6"/>
  <c r="AB18" i="6"/>
  <c r="AB68" i="21"/>
  <c r="AC68" i="21"/>
  <c r="Y69" i="21"/>
  <c r="X68" i="21"/>
  <c r="AD68" i="21"/>
  <c r="Z68" i="21"/>
  <c r="AA68" i="21"/>
  <c r="AB34" i="4"/>
  <c r="AB49" i="4"/>
  <c r="Y50" i="4"/>
  <c r="Z49" i="4"/>
  <c r="AA49" i="4"/>
  <c r="AC49" i="4"/>
  <c r="X30" i="13"/>
  <c r="X33" i="13"/>
  <c r="X36" i="13"/>
  <c r="X39" i="13"/>
  <c r="X42" i="13"/>
  <c r="X45" i="13"/>
  <c r="X48" i="13"/>
  <c r="X51" i="13"/>
  <c r="X54" i="13"/>
  <c r="X5" i="13"/>
  <c r="X8" i="13"/>
  <c r="X11" i="13"/>
  <c r="X17" i="13"/>
  <c r="X20" i="13"/>
  <c r="Y30" i="13"/>
  <c r="AB18" i="4" l="1"/>
  <c r="AB12" i="6"/>
  <c r="AB66" i="4"/>
  <c r="AC50" i="4"/>
  <c r="AB63" i="9"/>
  <c r="AB50" i="4"/>
  <c r="AB40" i="3"/>
  <c r="AB48" i="7"/>
  <c r="AB70" i="7"/>
  <c r="Z50" i="4"/>
  <c r="AB21" i="3"/>
  <c r="AB69" i="21"/>
  <c r="AE69" i="21"/>
  <c r="AD69" i="21"/>
  <c r="AC69" i="21"/>
  <c r="AA69" i="21"/>
  <c r="Z69" i="21"/>
  <c r="AA50" i="4"/>
  <c r="AD50" i="4"/>
  <c r="AB17" i="16" l="1"/>
  <c r="A2" i="15"/>
  <c r="A1" i="15"/>
  <c r="AC5" i="15"/>
  <c r="AC8" i="15"/>
  <c r="AC11" i="15"/>
  <c r="AC14" i="15"/>
  <c r="AC17" i="15"/>
  <c r="AC20" i="15"/>
  <c r="AC23" i="15"/>
  <c r="AC35" i="15"/>
  <c r="AC38" i="15"/>
  <c r="AC41" i="15"/>
  <c r="AC47" i="15"/>
  <c r="AC50" i="15"/>
  <c r="AC53" i="15"/>
  <c r="AC56" i="15"/>
  <c r="AC59" i="15"/>
  <c r="AA5" i="15"/>
  <c r="AA8" i="15"/>
  <c r="AA11" i="15"/>
  <c r="AA14" i="15"/>
  <c r="AA17" i="15"/>
  <c r="AA20" i="15"/>
  <c r="AA23" i="15"/>
  <c r="AA35" i="15"/>
  <c r="AA38" i="15"/>
  <c r="AA41" i="15"/>
  <c r="AA47" i="15"/>
  <c r="AA50" i="15"/>
  <c r="AA53" i="15"/>
  <c r="AA56" i="15"/>
  <c r="AA59" i="15"/>
  <c r="AC62" i="15"/>
  <c r="X62" i="15"/>
  <c r="AD53" i="15"/>
  <c r="Y53" i="15"/>
  <c r="Z50" i="15"/>
  <c r="A2" i="9"/>
  <c r="A1" i="9"/>
  <c r="AC5" i="9"/>
  <c r="AC8" i="9"/>
  <c r="AC11" i="9"/>
  <c r="AC14" i="9"/>
  <c r="AC17" i="9"/>
  <c r="AC20" i="9"/>
  <c r="AC41" i="9"/>
  <c r="AC23" i="9"/>
  <c r="AC26" i="9"/>
  <c r="AC29" i="9"/>
  <c r="AC32" i="9"/>
  <c r="AC35" i="9"/>
  <c r="AC38" i="9"/>
  <c r="AC47" i="9"/>
  <c r="AC50" i="9"/>
  <c r="AC53" i="9"/>
  <c r="AC56" i="9"/>
  <c r="AA5" i="9"/>
  <c r="AA8" i="9"/>
  <c r="AA11" i="9"/>
  <c r="AA14" i="9"/>
  <c r="AA17" i="9"/>
  <c r="AA20" i="9"/>
  <c r="AA41" i="9"/>
  <c r="AA23" i="9"/>
  <c r="AA26" i="9"/>
  <c r="AA29" i="9"/>
  <c r="AA32" i="9"/>
  <c r="AA35" i="9"/>
  <c r="AA38" i="9"/>
  <c r="AA47" i="9"/>
  <c r="AA50" i="9"/>
  <c r="AA53" i="9"/>
  <c r="AA56" i="9"/>
  <c r="AA62" i="9"/>
  <c r="Y41" i="9"/>
  <c r="A1" i="8"/>
  <c r="AC5" i="8"/>
  <c r="AC8" i="8"/>
  <c r="AC11" i="8"/>
  <c r="AC17" i="8"/>
  <c r="AC14" i="8"/>
  <c r="AC20" i="8"/>
  <c r="AC23" i="8"/>
  <c r="AC35" i="8"/>
  <c r="AC38" i="8"/>
  <c r="AC41" i="8"/>
  <c r="AC44" i="8"/>
  <c r="AC50" i="8"/>
  <c r="AA5" i="8"/>
  <c r="AA8" i="8"/>
  <c r="AA11" i="8"/>
  <c r="AA17" i="8"/>
  <c r="AA14" i="8"/>
  <c r="AA20" i="8"/>
  <c r="AA23" i="8"/>
  <c r="AA35" i="8"/>
  <c r="AA38" i="8"/>
  <c r="AA41" i="8"/>
  <c r="AA44" i="8"/>
  <c r="AA50" i="8"/>
  <c r="AB53" i="8"/>
  <c r="X53" i="8"/>
  <c r="AD23" i="8"/>
  <c r="Y23" i="8"/>
  <c r="A2" i="7"/>
  <c r="A1" i="7"/>
  <c r="AC5" i="7"/>
  <c r="AC8" i="7"/>
  <c r="AC17" i="7"/>
  <c r="AC11" i="7"/>
  <c r="AC14" i="7"/>
  <c r="AC20" i="7"/>
  <c r="AC23" i="7"/>
  <c r="AC26" i="7"/>
  <c r="AC29" i="7"/>
  <c r="AC32" i="7"/>
  <c r="AC35" i="7"/>
  <c r="AC44" i="7"/>
  <c r="AC38" i="7"/>
  <c r="AC41" i="7"/>
  <c r="AC51" i="7"/>
  <c r="AC54" i="7"/>
  <c r="AC57" i="7"/>
  <c r="AC60" i="7"/>
  <c r="AC63" i="7"/>
  <c r="AC66" i="7"/>
  <c r="AA5" i="7"/>
  <c r="AA8" i="7"/>
  <c r="AA17" i="7"/>
  <c r="AA11" i="7"/>
  <c r="AA14" i="7"/>
  <c r="AA20" i="7"/>
  <c r="AA23" i="7"/>
  <c r="AA26" i="7"/>
  <c r="AA29" i="7"/>
  <c r="AA32" i="7"/>
  <c r="AA35" i="7"/>
  <c r="AA44" i="7"/>
  <c r="AA38" i="7"/>
  <c r="AA41" i="7"/>
  <c r="AA51" i="7"/>
  <c r="AA54" i="7"/>
  <c r="AA57" i="7"/>
  <c r="AA60" i="7"/>
  <c r="AA63" i="7"/>
  <c r="AA66" i="7"/>
  <c r="AA69" i="7"/>
  <c r="AC69" i="7"/>
  <c r="AD69" i="7"/>
  <c r="Y70" i="7"/>
  <c r="AA47" i="7"/>
  <c r="AD66" i="7"/>
  <c r="Y66" i="7"/>
  <c r="AD63" i="7"/>
  <c r="Y63" i="7"/>
  <c r="AD60" i="7"/>
  <c r="Y60" i="7"/>
  <c r="AD57" i="7"/>
  <c r="Y57" i="7"/>
  <c r="AD54" i="7"/>
  <c r="Y54" i="7"/>
  <c r="AD51" i="7"/>
  <c r="Y51" i="7"/>
  <c r="AD41" i="7"/>
  <c r="Y41" i="7"/>
  <c r="AD38" i="7"/>
  <c r="Y38" i="7"/>
  <c r="Y44" i="7"/>
  <c r="Y35" i="7"/>
  <c r="Y32" i="7"/>
  <c r="Y29" i="7"/>
  <c r="A2" i="4"/>
  <c r="A1" i="4"/>
  <c r="A2" i="6"/>
  <c r="A1" i="6"/>
  <c r="AC5" i="6"/>
  <c r="AC8" i="6"/>
  <c r="AC15" i="6"/>
  <c r="AA5" i="6"/>
  <c r="AA8" i="6"/>
  <c r="AA15" i="6"/>
  <c r="X18" i="6"/>
  <c r="X11" i="6"/>
  <c r="AC5" i="4"/>
  <c r="AC8" i="4"/>
  <c r="AC11" i="4"/>
  <c r="AC14" i="4"/>
  <c r="AC21" i="4"/>
  <c r="AC24" i="4"/>
  <c r="AC27" i="4"/>
  <c r="AC59" i="4"/>
  <c r="AC56" i="4"/>
  <c r="AA5" i="4"/>
  <c r="AA8" i="4"/>
  <c r="AA11" i="4"/>
  <c r="AA14" i="4"/>
  <c r="AA21" i="4"/>
  <c r="AA24" i="4"/>
  <c r="AA27" i="4"/>
  <c r="AA59" i="4"/>
  <c r="AA56" i="4"/>
  <c r="X65" i="4"/>
  <c r="AC33" i="4"/>
  <c r="X33" i="4"/>
  <c r="X17" i="4"/>
  <c r="Y8" i="6"/>
  <c r="AD59" i="4"/>
  <c r="Y59" i="4"/>
  <c r="A2" i="16"/>
  <c r="A1" i="16"/>
  <c r="Z48" i="13"/>
  <c r="AC5" i="16"/>
  <c r="AC8" i="16"/>
  <c r="AC11" i="16"/>
  <c r="AC14" i="16"/>
  <c r="AC21" i="16"/>
  <c r="AC27" i="16"/>
  <c r="AC24" i="16"/>
  <c r="AC33" i="16"/>
  <c r="AC36" i="16"/>
  <c r="AC39" i="16"/>
  <c r="AC48" i="16"/>
  <c r="AC42" i="16"/>
  <c r="AC45" i="16"/>
  <c r="AC54" i="16"/>
  <c r="AC57" i="16"/>
  <c r="AC60" i="16"/>
  <c r="AC63" i="16"/>
  <c r="AC66" i="16"/>
  <c r="AC73" i="16"/>
  <c r="AC76" i="16"/>
  <c r="AC79" i="16"/>
  <c r="AC82" i="16"/>
  <c r="AC85" i="16"/>
  <c r="AC88" i="16"/>
  <c r="AC91" i="16"/>
  <c r="AC94" i="16"/>
  <c r="AC97" i="16"/>
  <c r="AC100" i="16"/>
  <c r="AC106" i="16"/>
  <c r="AC103" i="16"/>
  <c r="AC109" i="16"/>
  <c r="AC112" i="16"/>
  <c r="AA5" i="16"/>
  <c r="AA8" i="16"/>
  <c r="AA11" i="16"/>
  <c r="AA14" i="16"/>
  <c r="AA21" i="16"/>
  <c r="AA27" i="16"/>
  <c r="AA24" i="16"/>
  <c r="AA33" i="16"/>
  <c r="AA36" i="16"/>
  <c r="AA39" i="16"/>
  <c r="AA48" i="16"/>
  <c r="AA42" i="16"/>
  <c r="AA45" i="16"/>
  <c r="AA54" i="16"/>
  <c r="AA57" i="16"/>
  <c r="AA60" i="16"/>
  <c r="AA63" i="16"/>
  <c r="AA66" i="16"/>
  <c r="AA73" i="16"/>
  <c r="AA76" i="16"/>
  <c r="AA79" i="16"/>
  <c r="AA82" i="16"/>
  <c r="AA85" i="16"/>
  <c r="AA88" i="16"/>
  <c r="AA91" i="16"/>
  <c r="AA94" i="16"/>
  <c r="AA97" i="16"/>
  <c r="AA100" i="16"/>
  <c r="AA106" i="16"/>
  <c r="AA103" i="16"/>
  <c r="AA109" i="16"/>
  <c r="AA112" i="16"/>
  <c r="Y116" i="16"/>
  <c r="AD106" i="16"/>
  <c r="Z106" i="16"/>
  <c r="Y106" i="16"/>
  <c r="AD103" i="16"/>
  <c r="Z103" i="16"/>
  <c r="Y103" i="16"/>
  <c r="AD91" i="16"/>
  <c r="Z91" i="16"/>
  <c r="Y91" i="16"/>
  <c r="AD88" i="16"/>
  <c r="Z88" i="16"/>
  <c r="Y88" i="16"/>
  <c r="AD85" i="16"/>
  <c r="Z85" i="16"/>
  <c r="Y85" i="16"/>
  <c r="AD82" i="16"/>
  <c r="Z82" i="16"/>
  <c r="Y82" i="16"/>
  <c r="AD60" i="16"/>
  <c r="Z60" i="16"/>
  <c r="Y60" i="16"/>
  <c r="AD42" i="16"/>
  <c r="Z42" i="16"/>
  <c r="Y42" i="16"/>
  <c r="AD39" i="16"/>
  <c r="Z39" i="16"/>
  <c r="Y39" i="16"/>
  <c r="AD36" i="16"/>
  <c r="Z36" i="16"/>
  <c r="Y36" i="16"/>
  <c r="AD33" i="16"/>
  <c r="Z33" i="16"/>
  <c r="Y33" i="16"/>
  <c r="AD14" i="16"/>
  <c r="Y14" i="16"/>
  <c r="AD27" i="3"/>
  <c r="AC24" i="3"/>
  <c r="AC27" i="3"/>
  <c r="AC30" i="3"/>
  <c r="AC33" i="3"/>
  <c r="AC36" i="3"/>
  <c r="AC42" i="3"/>
  <c r="AC44" i="3"/>
  <c r="AC46" i="3"/>
  <c r="AA24" i="3"/>
  <c r="AA27" i="3"/>
  <c r="AA30" i="3"/>
  <c r="AA33" i="3"/>
  <c r="AA36" i="3"/>
  <c r="AA42" i="3"/>
  <c r="AA44" i="3"/>
  <c r="AA46" i="3"/>
  <c r="AA39" i="3"/>
  <c r="AC39" i="3"/>
  <c r="AD36" i="3"/>
  <c r="Z36" i="3"/>
  <c r="Y36" i="3"/>
  <c r="W36" i="3"/>
  <c r="AD30" i="3"/>
  <c r="Z30" i="3"/>
  <c r="Y30" i="3"/>
  <c r="W30" i="3"/>
  <c r="W28" i="3"/>
  <c r="AD46" i="3"/>
  <c r="Z46" i="3"/>
  <c r="Y46" i="3"/>
  <c r="W46" i="3"/>
  <c r="W45" i="3"/>
  <c r="AD44" i="3"/>
  <c r="Z44" i="3"/>
  <c r="Y44" i="3"/>
  <c r="W44" i="3"/>
  <c r="W43" i="3"/>
  <c r="AD42" i="3"/>
  <c r="Z42" i="3"/>
  <c r="Y42" i="3"/>
  <c r="W42" i="3"/>
  <c r="W41" i="3"/>
  <c r="AC5" i="3"/>
  <c r="AC14" i="3"/>
  <c r="AC8" i="3"/>
  <c r="AC11" i="3"/>
  <c r="AC17" i="3"/>
  <c r="AA5" i="3"/>
  <c r="AA14" i="3"/>
  <c r="AA8" i="3"/>
  <c r="AA11" i="3"/>
  <c r="AA17" i="3"/>
  <c r="X5" i="12" l="1"/>
  <c r="W3" i="12"/>
  <c r="AC11" i="6"/>
  <c r="AC18" i="6"/>
  <c r="AB63" i="15"/>
  <c r="AA62" i="15"/>
  <c r="AA53" i="8"/>
  <c r="AC53" i="8"/>
  <c r="AA18" i="6"/>
  <c r="AC65" i="4"/>
  <c r="AA34" i="4"/>
  <c r="AC66" i="4"/>
  <c r="AA33" i="4"/>
  <c r="AA11" i="6"/>
  <c r="AC17" i="4"/>
  <c r="AA66" i="4"/>
  <c r="AA65" i="4"/>
  <c r="AA17" i="4"/>
  <c r="AA40" i="3"/>
  <c r="AC40" i="3"/>
  <c r="AD40" i="3"/>
  <c r="AC47" i="7"/>
  <c r="Y69" i="7"/>
  <c r="Z70" i="7"/>
  <c r="AC62" i="9"/>
  <c r="Y50" i="15"/>
  <c r="Z53" i="15"/>
  <c r="AD50" i="15"/>
  <c r="AD23" i="9"/>
  <c r="AD29" i="9"/>
  <c r="Y23" i="9"/>
  <c r="Y29" i="9"/>
  <c r="Z29" i="9"/>
  <c r="Z23" i="9"/>
  <c r="Z20" i="9"/>
  <c r="AD41" i="9"/>
  <c r="Y20" i="9"/>
  <c r="Z41" i="9"/>
  <c r="AD20" i="9"/>
  <c r="Z23" i="8"/>
  <c r="Y8" i="8"/>
  <c r="AD8" i="8"/>
  <c r="Z8" i="8"/>
  <c r="Z51" i="7"/>
  <c r="Z54" i="7"/>
  <c r="Z57" i="7"/>
  <c r="Z60" i="7"/>
  <c r="Z63" i="7"/>
  <c r="Z66" i="7"/>
  <c r="Z69" i="7"/>
  <c r="AD44" i="7"/>
  <c r="Z41" i="7"/>
  <c r="Z38" i="7"/>
  <c r="AD32" i="7"/>
  <c r="Z44" i="7"/>
  <c r="AD35" i="7"/>
  <c r="Z35" i="7"/>
  <c r="Z32" i="7"/>
  <c r="Y20" i="7"/>
  <c r="AD29" i="7"/>
  <c r="AD20" i="7"/>
  <c r="Z29" i="7"/>
  <c r="AD14" i="7"/>
  <c r="Y14" i="7"/>
  <c r="Z20" i="7"/>
  <c r="Z14" i="7"/>
  <c r="AD8" i="6"/>
  <c r="Z8" i="6"/>
  <c r="Z59" i="4"/>
  <c r="AC69" i="16"/>
  <c r="AA115" i="16"/>
  <c r="AC115" i="16"/>
  <c r="AA69" i="16"/>
  <c r="AA17" i="16"/>
  <c r="AC17" i="16"/>
  <c r="Z14" i="16"/>
  <c r="AD11" i="3"/>
  <c r="Y11" i="3"/>
  <c r="A2" i="3"/>
  <c r="A1" i="3"/>
  <c r="AC5" i="13"/>
  <c r="AC8" i="13"/>
  <c r="AC11" i="13"/>
  <c r="AC17" i="13"/>
  <c r="AC20" i="13"/>
  <c r="AC30" i="13"/>
  <c r="AC33" i="13"/>
  <c r="AC36" i="13"/>
  <c r="AC39" i="13"/>
  <c r="AC42" i="13"/>
  <c r="AC45" i="13"/>
  <c r="AC48" i="13"/>
  <c r="AC51" i="13"/>
  <c r="AC54" i="13"/>
  <c r="AC57" i="13"/>
  <c r="AA8" i="13"/>
  <c r="AA11" i="13"/>
  <c r="AA17" i="13"/>
  <c r="AA20" i="13"/>
  <c r="AA30" i="13"/>
  <c r="AA33" i="13"/>
  <c r="AA36" i="13"/>
  <c r="AA39" i="13"/>
  <c r="AA42" i="13"/>
  <c r="AA45" i="13"/>
  <c r="AA48" i="13"/>
  <c r="AA51" i="13"/>
  <c r="AA54" i="13"/>
  <c r="AA57" i="13"/>
  <c r="W5" i="13"/>
  <c r="A2" i="13"/>
  <c r="A1" i="13"/>
  <c r="X116" i="16" l="1"/>
  <c r="W116" i="16"/>
  <c r="AB19" i="6"/>
  <c r="Y5" i="12"/>
  <c r="AB18" i="16"/>
  <c r="AB116" i="16"/>
  <c r="AA12" i="6"/>
  <c r="AC12" i="6"/>
  <c r="AA63" i="15"/>
  <c r="AC63" i="15"/>
  <c r="AB54" i="8"/>
  <c r="AC54" i="8"/>
  <c r="AA54" i="8"/>
  <c r="AC34" i="4"/>
  <c r="AC19" i="6"/>
  <c r="AA19" i="6"/>
  <c r="AC18" i="4"/>
  <c r="AA18" i="4"/>
  <c r="AD70" i="7"/>
  <c r="AA70" i="7"/>
  <c r="AC70" i="7"/>
  <c r="AA48" i="7"/>
  <c r="AC48" i="7"/>
  <c r="AA63" i="9"/>
  <c r="AC63" i="9"/>
  <c r="AA116" i="16"/>
  <c r="AC116" i="16"/>
  <c r="AC70" i="16"/>
  <c r="AA70" i="16"/>
  <c r="AC18" i="16"/>
  <c r="AA18" i="16"/>
  <c r="Y14" i="3"/>
  <c r="Z11" i="3"/>
  <c r="AD14" i="3"/>
  <c r="Z14" i="3"/>
  <c r="Y67" i="13"/>
  <c r="AG67" i="13" l="1"/>
  <c r="AH67" i="13"/>
  <c r="AE67" i="13"/>
  <c r="AF67" i="13"/>
  <c r="AB67" i="13"/>
  <c r="AC67" i="13"/>
  <c r="Z67" i="13"/>
  <c r="AD67" i="13"/>
  <c r="AA67" i="13"/>
  <c r="AA5" i="12"/>
  <c r="AF5" i="12"/>
  <c r="AB7" i="12"/>
  <c r="AB5" i="12"/>
  <c r="AB27" i="13"/>
  <c r="AC27" i="13"/>
  <c r="AA27" i="13"/>
  <c r="AB74" i="13" l="1"/>
  <c r="Y66" i="16"/>
  <c r="Y18" i="16" l="1"/>
  <c r="Y21" i="16"/>
  <c r="Y27" i="16"/>
  <c r="Y94" i="16"/>
  <c r="Y69" i="16"/>
  <c r="Y57" i="16"/>
  <c r="Y73" i="16"/>
  <c r="Y115" i="16"/>
  <c r="Z94" i="16"/>
  <c r="Y63" i="16"/>
  <c r="Y100" i="16"/>
  <c r="AD8" i="16"/>
  <c r="Y109" i="16"/>
  <c r="Y17" i="16"/>
  <c r="AD11" i="16"/>
  <c r="Y76" i="16"/>
  <c r="AD5" i="16"/>
  <c r="AD17" i="16"/>
  <c r="Z115" i="16"/>
  <c r="Z112" i="16"/>
  <c r="Y48" i="16"/>
  <c r="AD21" i="16"/>
  <c r="Y8" i="16"/>
  <c r="Y112" i="16"/>
  <c r="Z70" i="16"/>
  <c r="Z97" i="16"/>
  <c r="Y24" i="16"/>
  <c r="Y11" i="16"/>
  <c r="AE3" i="16"/>
  <c r="Z109" i="16"/>
  <c r="Z100" i="16"/>
  <c r="Y97" i="16"/>
  <c r="Z76" i="16"/>
  <c r="AD79" i="16"/>
  <c r="Z73" i="16"/>
  <c r="Y70" i="16"/>
  <c r="Y54" i="16"/>
  <c r="Y79" i="16"/>
  <c r="Y45" i="16"/>
  <c r="Z27" i="16"/>
  <c r="Y5" i="16"/>
  <c r="AD97" i="16"/>
  <c r="AD70" i="16"/>
  <c r="W3" i="16"/>
  <c r="AD76" i="16"/>
  <c r="Z79" i="16"/>
  <c r="Z54" i="16"/>
  <c r="AD48" i="16"/>
  <c r="AG3" i="16"/>
  <c r="AD73" i="16"/>
  <c r="AD66" i="16"/>
  <c r="Z17" i="16"/>
  <c r="Z11" i="16"/>
  <c r="Z8" i="16"/>
  <c r="Z5" i="16"/>
  <c r="AF3" i="16"/>
  <c r="AD63" i="16"/>
  <c r="AD94" i="16"/>
  <c r="Z69" i="16"/>
  <c r="AD116" i="16"/>
  <c r="AD57" i="16"/>
  <c r="Z45" i="16"/>
  <c r="Z24" i="16"/>
  <c r="AD18" i="16"/>
  <c r="AD54" i="16"/>
  <c r="AD45" i="16"/>
  <c r="AD24" i="16"/>
  <c r="AD27" i="16"/>
  <c r="AD69" i="16"/>
  <c r="Z63" i="16"/>
  <c r="Z116" i="16"/>
  <c r="Z57" i="16"/>
  <c r="Z66" i="16"/>
  <c r="Z48" i="16"/>
  <c r="Z21" i="16"/>
  <c r="Z18" i="16"/>
  <c r="AD115" i="16"/>
  <c r="AD109" i="16"/>
  <c r="AD112" i="16"/>
  <c r="AD100" i="16"/>
  <c r="AH3" i="16"/>
  <c r="Y59" i="15" l="1"/>
  <c r="Y35" i="15"/>
  <c r="Y8" i="15"/>
  <c r="Y23" i="15"/>
  <c r="Y14" i="15"/>
  <c r="Y11" i="15"/>
  <c r="AD47" i="15"/>
  <c r="Z38" i="15"/>
  <c r="Y17" i="15"/>
  <c r="Y38" i="15"/>
  <c r="AD5" i="15"/>
  <c r="Y5" i="15"/>
  <c r="Z17" i="15"/>
  <c r="Y47" i="15"/>
  <c r="Z8" i="15"/>
  <c r="Z56" i="15"/>
  <c r="Z41" i="15"/>
  <c r="Y20" i="15"/>
  <c r="AE3" i="15"/>
  <c r="Y56" i="15"/>
  <c r="W3" i="15"/>
  <c r="AD23" i="15"/>
  <c r="AD62" i="15"/>
  <c r="AD56" i="15"/>
  <c r="Y41" i="15"/>
  <c r="AD35" i="15"/>
  <c r="Z35" i="15"/>
  <c r="Z5" i="15"/>
  <c r="Z47" i="15"/>
  <c r="Z20" i="15"/>
  <c r="Z11" i="15"/>
  <c r="AD8" i="15"/>
  <c r="Z23" i="15"/>
  <c r="AD38" i="15"/>
  <c r="Z59" i="15"/>
  <c r="AD41" i="15"/>
  <c r="AD20" i="15"/>
  <c r="Z14" i="15"/>
  <c r="Y63" i="15"/>
  <c r="Y62" i="15"/>
  <c r="AG3" i="15"/>
  <c r="AD17" i="15"/>
  <c r="AD11" i="15"/>
  <c r="Z62" i="15"/>
  <c r="AD59" i="15"/>
  <c r="AF3" i="15"/>
  <c r="AD63" i="15"/>
  <c r="AD14" i="15"/>
  <c r="Z63" i="15"/>
  <c r="AH3" i="15"/>
  <c r="Y48" i="13" l="1"/>
  <c r="Y51" i="13" l="1"/>
  <c r="Y36" i="13"/>
  <c r="Y42" i="13"/>
  <c r="Y54" i="13"/>
  <c r="Y57" i="13"/>
  <c r="AD11" i="13"/>
  <c r="AD20" i="13"/>
  <c r="Y33" i="13"/>
  <c r="Y39" i="13"/>
  <c r="AG28" i="13"/>
  <c r="Y17" i="13"/>
  <c r="Y8" i="13"/>
  <c r="AD17" i="13"/>
  <c r="AD8" i="13"/>
  <c r="Y45" i="13"/>
  <c r="AF29" i="13"/>
  <c r="Z20" i="13"/>
  <c r="Z11" i="13"/>
  <c r="Y11" i="13"/>
  <c r="AD5" i="13"/>
  <c r="Z17" i="13"/>
  <c r="Z8" i="13"/>
  <c r="AD54" i="13"/>
  <c r="Z54" i="13"/>
  <c r="AD57" i="13"/>
  <c r="Z57" i="13"/>
  <c r="AE33" i="13"/>
  <c r="AE30" i="13"/>
  <c r="Z51" i="13"/>
  <c r="Z45" i="13"/>
  <c r="Z36" i="13"/>
  <c r="Z33" i="13"/>
  <c r="AE32" i="13"/>
  <c r="Z39" i="13"/>
  <c r="Z42" i="13"/>
  <c r="Z30" i="13"/>
  <c r="AE29" i="13"/>
  <c r="Y20" i="13"/>
  <c r="AD48" i="13"/>
  <c r="AD51" i="13"/>
  <c r="AD45" i="13"/>
  <c r="AD36" i="13"/>
  <c r="AD33" i="13"/>
  <c r="AD39" i="13"/>
  <c r="AD42" i="13"/>
  <c r="AD30" i="13"/>
  <c r="Y27" i="13" l="1"/>
  <c r="AD27" i="13" l="1"/>
  <c r="Z27" i="13"/>
  <c r="AG27" i="13"/>
  <c r="AH27" i="13"/>
  <c r="AE27" i="13"/>
  <c r="AF27" i="13"/>
  <c r="Z11" i="9" l="1"/>
  <c r="Y38" i="9"/>
  <c r="W3" i="9"/>
  <c r="AD14" i="9"/>
  <c r="Y11" i="9"/>
  <c r="Z5" i="9"/>
  <c r="Y5" i="9"/>
  <c r="AE3" i="9"/>
  <c r="Y63" i="9"/>
  <c r="Y35" i="9"/>
  <c r="Y14" i="9"/>
  <c r="AD32" i="9"/>
  <c r="Y32" i="9"/>
  <c r="AD38" i="9"/>
  <c r="Z62" i="9"/>
  <c r="AD35" i="9"/>
  <c r="Y62" i="9"/>
  <c r="Y8" i="9"/>
  <c r="AD5" i="9"/>
  <c r="Y53" i="9"/>
  <c r="Y26" i="9"/>
  <c r="Y56" i="9"/>
  <c r="Z17" i="9"/>
  <c r="AG3" i="9"/>
  <c r="Z26" i="9"/>
  <c r="Z35" i="9"/>
  <c r="Z38" i="9"/>
  <c r="Y17" i="9"/>
  <c r="AD11" i="9"/>
  <c r="AD17" i="9"/>
  <c r="AF3" i="9"/>
  <c r="Z63" i="9"/>
  <c r="Z50" i="9"/>
  <c r="Z47" i="9"/>
  <c r="Z32" i="9"/>
  <c r="Z14" i="9"/>
  <c r="Z53" i="9"/>
  <c r="Z8" i="9"/>
  <c r="Z56" i="9"/>
  <c r="Y50" i="9"/>
  <c r="Y47" i="9"/>
  <c r="AD56" i="9"/>
  <c r="AD47" i="9"/>
  <c r="AD63" i="9"/>
  <c r="AD62" i="9"/>
  <c r="AD53" i="9"/>
  <c r="AD8" i="9"/>
  <c r="AH3" i="9"/>
  <c r="AD50" i="9"/>
  <c r="AD26" i="9"/>
  <c r="Y14" i="8" l="1"/>
  <c r="Y38" i="8"/>
  <c r="Y41" i="8"/>
  <c r="Y20" i="8" l="1"/>
  <c r="Y17" i="8"/>
  <c r="Y5" i="8"/>
  <c r="AD38" i="8"/>
  <c r="Y53" i="8"/>
  <c r="AF3" i="8"/>
  <c r="Y50" i="8"/>
  <c r="Z53" i="8"/>
  <c r="AD5" i="8"/>
  <c r="AD35" i="8"/>
  <c r="AD44" i="8"/>
  <c r="AD41" i="8"/>
  <c r="Y35" i="8"/>
  <c r="Y44" i="8"/>
  <c r="Y11" i="8"/>
  <c r="Z38" i="8"/>
  <c r="Z50" i="8"/>
  <c r="Z44" i="8"/>
  <c r="Z11" i="8"/>
  <c r="Z20" i="8"/>
  <c r="Z35" i="8"/>
  <c r="AD50" i="8"/>
  <c r="AG3" i="8"/>
  <c r="AD17" i="8"/>
  <c r="Z14" i="8"/>
  <c r="AD20" i="8"/>
  <c r="Z41" i="8"/>
  <c r="AD53" i="8"/>
  <c r="AD14" i="8"/>
  <c r="Z5" i="8"/>
  <c r="W3" i="8"/>
  <c r="AE3" i="8"/>
  <c r="AD11" i="8"/>
  <c r="Z17" i="8"/>
  <c r="AH3" i="8"/>
  <c r="Y54" i="8" l="1"/>
  <c r="Z54" i="8"/>
  <c r="AD54" i="8"/>
  <c r="Y17" i="7"/>
  <c r="Y26" i="7"/>
  <c r="Y11" i="7"/>
  <c r="Y8" i="7" l="1"/>
  <c r="Y23" i="7"/>
  <c r="Y5" i="7"/>
  <c r="Y48" i="7"/>
  <c r="AF3" i="7"/>
  <c r="Z23" i="7"/>
  <c r="Z47" i="7"/>
  <c r="Z11" i="7"/>
  <c r="AD23" i="7"/>
  <c r="Z8" i="7"/>
  <c r="Z17" i="7"/>
  <c r="Y47" i="7"/>
  <c r="Z26" i="7"/>
  <c r="AD5" i="7"/>
  <c r="AD17" i="7"/>
  <c r="AD47" i="7"/>
  <c r="AD11" i="7"/>
  <c r="AD26" i="7"/>
  <c r="Z5" i="7"/>
  <c r="W3" i="7"/>
  <c r="AD8" i="7"/>
  <c r="AG3" i="7"/>
  <c r="AD48" i="7"/>
  <c r="Z48" i="7"/>
  <c r="AH3" i="7"/>
  <c r="Y12" i="6" l="1"/>
  <c r="Y15" i="6"/>
  <c r="Y11" i="6"/>
  <c r="AF3" i="6"/>
  <c r="Y5" i="6"/>
  <c r="AD5" i="6"/>
  <c r="W3" i="6"/>
  <c r="Y19" i="6"/>
  <c r="Y18" i="6"/>
  <c r="Z12" i="6"/>
  <c r="Z11" i="6"/>
  <c r="AG3" i="6"/>
  <c r="Z19" i="6"/>
  <c r="Z5" i="6"/>
  <c r="Z15" i="6"/>
  <c r="Z18" i="6"/>
  <c r="AD11" i="6"/>
  <c r="AE3" i="6"/>
  <c r="AD15" i="6"/>
  <c r="AD12" i="6"/>
  <c r="AD18" i="6"/>
  <c r="AH3" i="6"/>
  <c r="AD19" i="6"/>
  <c r="Y56" i="4" l="1"/>
  <c r="Y14" i="4"/>
  <c r="W3" i="4"/>
  <c r="Y5" i="4"/>
  <c r="Y24" i="4"/>
  <c r="Z14" i="4"/>
  <c r="AG3" i="4"/>
  <c r="Y8" i="4"/>
  <c r="Y11" i="4"/>
  <c r="AD56" i="4"/>
  <c r="AD5" i="4"/>
  <c r="AD21" i="4"/>
  <c r="AD24" i="4"/>
  <c r="Z5" i="4"/>
  <c r="AF3" i="4"/>
  <c r="AE3" i="4"/>
  <c r="Z27" i="4"/>
  <c r="Y65" i="4"/>
  <c r="Z56" i="4"/>
  <c r="Z21" i="4"/>
  <c r="Z8" i="4"/>
  <c r="Y27" i="4"/>
  <c r="Y21" i="4"/>
  <c r="AD27" i="4"/>
  <c r="Z24" i="4"/>
  <c r="AD14" i="4"/>
  <c r="AD11" i="4"/>
  <c r="AD8" i="4"/>
  <c r="AH3" i="4"/>
  <c r="Z33" i="4" l="1"/>
  <c r="AD17" i="4"/>
  <c r="AD33" i="4"/>
  <c r="AD65" i="4"/>
  <c r="Y17" i="4"/>
  <c r="Z65" i="4"/>
  <c r="AD66" i="4"/>
  <c r="Y66" i="4"/>
  <c r="Z17" i="4"/>
  <c r="Y33" i="4"/>
  <c r="Y18" i="4"/>
  <c r="Y34" i="4" l="1"/>
  <c r="Z18" i="4"/>
  <c r="Z66" i="4"/>
  <c r="AD18" i="4"/>
  <c r="Z34" i="4"/>
  <c r="AD34" i="4"/>
  <c r="Y33" i="3" l="1"/>
  <c r="Y27" i="3"/>
  <c r="Y8" i="3"/>
  <c r="W25" i="3"/>
  <c r="W37" i="3"/>
  <c r="W17" i="3"/>
  <c r="Y39" i="3"/>
  <c r="W22" i="3"/>
  <c r="Y24" i="3"/>
  <c r="Y17" i="3"/>
  <c r="Z17" i="3"/>
  <c r="Z8" i="3"/>
  <c r="Z5" i="3"/>
  <c r="AG3" i="3"/>
  <c r="W39" i="3"/>
  <c r="W27" i="3"/>
  <c r="AE3" i="3"/>
  <c r="W24" i="3"/>
  <c r="AD33" i="3"/>
  <c r="AD24" i="3"/>
  <c r="Z33" i="3"/>
  <c r="Z27" i="3"/>
  <c r="Z24" i="3"/>
  <c r="W40" i="3"/>
  <c r="AD17" i="3"/>
  <c r="AD8" i="3"/>
  <c r="AD5" i="3"/>
  <c r="AH3" i="3"/>
  <c r="AF3" i="12" l="1"/>
  <c r="AE3" i="12"/>
  <c r="AH3" i="12"/>
  <c r="AG3" i="12"/>
  <c r="AA20" i="3"/>
  <c r="AC20" i="3"/>
  <c r="AD20" i="3"/>
  <c r="Z20" i="3"/>
  <c r="Z39" i="3"/>
  <c r="AD39" i="3"/>
  <c r="W21" i="3"/>
  <c r="W20" i="3"/>
  <c r="Y20" i="3"/>
  <c r="Y40" i="3"/>
  <c r="AE18" i="3"/>
  <c r="W18" i="3"/>
  <c r="Y7" i="12" l="1"/>
  <c r="Z40" i="3"/>
  <c r="AC21" i="3"/>
  <c r="AA21" i="3"/>
  <c r="Y21" i="3"/>
  <c r="AG5" i="12"/>
  <c r="AD21" i="3"/>
  <c r="AH5" i="12"/>
  <c r="AE5" i="12"/>
  <c r="Z21" i="3"/>
  <c r="AC5" i="12"/>
  <c r="AD5" i="12"/>
  <c r="Z5" i="12"/>
  <c r="AG7" i="12" l="1"/>
  <c r="AF7" i="12"/>
  <c r="AE7" i="12"/>
  <c r="AH7" i="12"/>
  <c r="AD7" i="12"/>
  <c r="AC7" i="12"/>
  <c r="AA7" i="12"/>
  <c r="Z7" i="12"/>
</calcChain>
</file>

<file path=xl/sharedStrings.xml><?xml version="1.0" encoding="utf-8"?>
<sst xmlns="http://schemas.openxmlformats.org/spreadsheetml/2006/main" count="1366" uniqueCount="356">
  <si>
    <t>Tableau de bord de l'apprentissage</t>
  </si>
  <si>
    <t xml:space="preserve">Fichier et Version </t>
  </si>
  <si>
    <t>MOD TAB APP V9</t>
  </si>
  <si>
    <t>Référence :</t>
  </si>
  <si>
    <t>CO.00.02-1</t>
  </si>
  <si>
    <t>Rédigé par :</t>
  </si>
  <si>
    <t>RQR</t>
  </si>
  <si>
    <t>TABLEAU DE BORD DE L'APPRENTISSAGE</t>
  </si>
  <si>
    <t>Consignes TAB APP</t>
  </si>
  <si>
    <t>Consignes TAB FC</t>
  </si>
  <si>
    <t>Consignes TAB AFA</t>
  </si>
  <si>
    <t xml:space="preserve">Ne supprimer aucune ligne. Vous pouvez les griser, les barrer, ou les masquer. 
Ne modifier et n'ajouter aucun calcul. </t>
  </si>
  <si>
    <t>Le dispositif « SAS Prépa Apprentissage » n’entre pas dans le champ de la qualité puisque non reconnu comme une formation professionnelle. Les effectifs Prépa ne sont donc pas à inscrire dans ces tableaux.</t>
  </si>
  <si>
    <t xml:space="preserve">Pour ajouter une ligne, la modification doit apparaître après ligne "TOTAL" de l'onglet concerné. </t>
  </si>
  <si>
    <t xml:space="preserve">Pour une modification d'un intitulé de diplôme, contact par mail à la Fonction Centrale Qualité. Pas de modification directement. </t>
  </si>
  <si>
    <r>
      <t xml:space="preserve">Si le cycle de formation est généralement de 2 ans, les formations en apprentissage n'ont pas toute la même durée : 
- Les 2ème années sont ceux qui passent l'examen en fin d'année en cours.
Ex 1 : CAP en 1 an/6mois (hors candidats libres, qui n'apparaissent pas dans notre effectif). 
Ex 2 : les redoublants, ayant échoués à l'examen l'année précédente, apparaitront en 2ème année dans 2 TAB APP.  
- Les 1ères années sont ceux qui ne passent pas l'examen à la fin de l'année en cours 
</t>
    </r>
    <r>
      <rPr>
        <sz val="11"/>
        <color rgb="FF00B0F0"/>
        <rFont val="Calibri"/>
        <family val="2"/>
        <scheme val="minor"/>
      </rPr>
      <t xml:space="preserve">- </t>
    </r>
    <r>
      <rPr>
        <b/>
        <sz val="11"/>
        <color rgb="FF00B0F0"/>
        <rFont val="Calibri"/>
        <family val="2"/>
        <scheme val="minor"/>
      </rPr>
      <t>les parcours 3 ans sont portés dans l'année 0 pour la 1er année et en année 2 pour la 2ème année.</t>
    </r>
    <r>
      <rPr>
        <sz val="11"/>
        <color theme="1"/>
        <rFont val="Calibri"/>
        <family val="2"/>
        <scheme val="minor"/>
      </rPr>
      <t xml:space="preserve">
</t>
    </r>
  </si>
  <si>
    <t>Le cycle de formation est généralement de 1 an aussi les lignes 2ème année seront complétées:
- Les 2ème années sont ceux qui passent l'examen en fin d'année en cours.
Ex 1 : CAP en 1 an/6mois (hors candidats libres, qui n'apparaissent pas dans notre effectif)
le tableau présente les lignes 1ère année pour intérgrer les données en 1er année et en 2ème année</t>
  </si>
  <si>
    <t xml:space="preserve">Les enquêtes de satisfaction (à chaud) Apprenants sont obligatoires pour tous. </t>
  </si>
  <si>
    <t xml:space="preserve">Les enquêtes de satisfaction (à chaud) Entreprises sont à envoyer si l'apprenant a fait un stage en entreprise ou si l'entreprise a mandaté la CMA pour une formation courte de son salarié. </t>
  </si>
  <si>
    <r>
      <t>Les enquêtes sur situation à 6 mois après la fin de la formation, aussi appelée enquête d'insertion professionnelle, sont obligatoires pour toutes les formations = ou &gt; 10 jours</t>
    </r>
    <r>
      <rPr>
        <sz val="11"/>
        <color rgb="FF00B0F0"/>
        <rFont val="Calibri"/>
        <family val="2"/>
        <scheme val="minor"/>
      </rPr>
      <t xml:space="preserve"> </t>
    </r>
  </si>
  <si>
    <t xml:space="preserve">De courtes enquêtes de satisfactions à froid Ad'Hoc, en remplacement des enquêtes d'insertion, sont pertinentes, mais non obligatoires. </t>
  </si>
  <si>
    <t>INDICATEUR</t>
  </si>
  <si>
    <t>Méthodes de calcul</t>
  </si>
  <si>
    <t>Taux de rupture net</t>
  </si>
  <si>
    <r>
      <t xml:space="preserve">Nombre de rupture d'apprentis qui ont rompu leur contrat sans avoir obtenu leur diplôme et sans avoir eu une solution alternative dans les 6 mois suivant la rupture </t>
    </r>
    <r>
      <rPr>
        <sz val="10"/>
        <color theme="1"/>
        <rFont val="Calibri"/>
        <family val="2"/>
        <scheme val="minor"/>
      </rPr>
      <t>(colonne F)</t>
    </r>
    <r>
      <rPr>
        <sz val="12"/>
        <color theme="1"/>
        <rFont val="Calibri"/>
        <family val="2"/>
        <scheme val="minor"/>
      </rPr>
      <t xml:space="preserve"> / Nombre d'apprentis au 1er janvier N </t>
    </r>
    <r>
      <rPr>
        <sz val="10"/>
        <color theme="1"/>
        <rFont val="Calibri"/>
        <family val="2"/>
        <scheme val="minor"/>
      </rPr>
      <t>(colonne C)</t>
    </r>
  </si>
  <si>
    <t>Pour les apprentis de 1ère année, le nombre de rupture est le nombre d'apprentis pris en compte au 1er janvier, qui ont rompu leur contrat au cours de l'année (YPAREO - clôturés entre le 1er janvier N au 31 juillet N)</t>
  </si>
  <si>
    <t>Pour les apprentis de 2ème année, le nombre de rupture est le nombre d'apprentis pris en compte au 1er janvier, qui ont rompu leur contrat avant le 1er juin (YPAREO - clôturés entre le 1er janvier N au 1er juin N)</t>
  </si>
  <si>
    <t>taux de présentation à la certification</t>
  </si>
  <si>
    <t>Nombre de présent à l'examen (colonne G) / Nombre d'apprentis au 1er janvier (colonne C)</t>
  </si>
  <si>
    <t>Taux de réussite</t>
  </si>
  <si>
    <t xml:space="preserve">Nombre de reçus (colonne H)/Nombre de présent à l'examen (colonne G) </t>
  </si>
  <si>
    <t xml:space="preserve">L'examen concerne les épreuves finales qui permettent de délivrer la certification visée par le contrat d'apprentissage </t>
  </si>
  <si>
    <t>Le nombre de reçus est le nombre d'apprentis pris en compte au 1er janvier qui ont obtenu la certification visée par le contrat d'apprentissage</t>
  </si>
  <si>
    <t xml:space="preserve">Enquête sur situation à 6 mois après la fin du contrat </t>
  </si>
  <si>
    <t xml:space="preserve">Taux de réponse </t>
  </si>
  <si>
    <r>
      <t xml:space="preserve"> Nombre d'apprentis enquêtés qui ont répondu</t>
    </r>
    <r>
      <rPr>
        <sz val="10"/>
        <color theme="1"/>
        <rFont val="Calibri"/>
        <family val="2"/>
        <scheme val="minor"/>
      </rPr>
      <t xml:space="preserve"> (colonne I+colonne K+colonne L)</t>
    </r>
    <r>
      <rPr>
        <sz val="12"/>
        <color theme="1"/>
        <rFont val="Calibri"/>
        <family val="2"/>
        <scheme val="minor"/>
      </rPr>
      <t xml:space="preserve"> /Nombre d'apprentis enquêtés (effectif 2ème année au 1er janvier N) (</t>
    </r>
    <r>
      <rPr>
        <sz val="10"/>
        <color theme="1"/>
        <rFont val="Calibri"/>
        <family val="2"/>
        <scheme val="minor"/>
      </rPr>
      <t>colonne I + colonne K + colonne L + colonne M</t>
    </r>
    <r>
      <rPr>
        <sz val="12"/>
        <color theme="1"/>
        <rFont val="Calibri"/>
        <family val="2"/>
        <scheme val="minor"/>
      </rPr>
      <t>)</t>
    </r>
  </si>
  <si>
    <t>Ne concerne que les apprentis de 2ème année pris en compte le 1er janvier année N</t>
  </si>
  <si>
    <t>Taux en emploi</t>
  </si>
  <si>
    <r>
      <t xml:space="preserve">Nombre d'apprentis en emploi </t>
    </r>
    <r>
      <rPr>
        <sz val="10"/>
        <color theme="1"/>
        <rFont val="Calibri"/>
        <family val="2"/>
        <scheme val="minor"/>
      </rPr>
      <t>(colonne I)</t>
    </r>
    <r>
      <rPr>
        <sz val="12"/>
        <color theme="1"/>
        <rFont val="Calibri"/>
        <family val="2"/>
        <scheme val="minor"/>
      </rPr>
      <t xml:space="preserve"> / Nombre total d'apprentis ayant répondu à l'enquête </t>
    </r>
    <r>
      <rPr>
        <sz val="10"/>
        <color theme="1"/>
        <rFont val="Calibri"/>
        <family val="2"/>
        <scheme val="minor"/>
      </rPr>
      <t>(colonne I + colonne K + colonne L)</t>
    </r>
  </si>
  <si>
    <t>Taux en emploi dans le métier visé</t>
  </si>
  <si>
    <r>
      <t>Nombre d'apprentis en emploi dans le métier visé</t>
    </r>
    <r>
      <rPr>
        <sz val="10"/>
        <color theme="1"/>
        <rFont val="Calibri"/>
        <family val="2"/>
        <scheme val="minor"/>
      </rPr>
      <t>(colonne J)</t>
    </r>
    <r>
      <rPr>
        <sz val="12"/>
        <color theme="1"/>
        <rFont val="Calibri"/>
        <family val="2"/>
        <scheme val="minor"/>
      </rPr>
      <t xml:space="preserve"> / Nombre d'apprentis en emploi (colonne I) </t>
    </r>
  </si>
  <si>
    <t>Taux poursuite etude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</si>
  <si>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>(colonne K)</t>
    </r>
    <r>
      <rPr>
        <sz val="12"/>
        <color theme="1"/>
        <rFont val="Calibri"/>
        <family val="2"/>
        <scheme val="minor"/>
      </rPr>
      <t xml:space="preserve"> / Nombre total d'apprentis ayant répondu à l'enquête (colonne I + colonne K + colonne L)</t>
    </r>
  </si>
  <si>
    <t>Taux de sorties positives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</si>
  <si>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 xml:space="preserve">(colonne J) </t>
    </r>
    <r>
      <rPr>
        <sz val="12"/>
        <color theme="1"/>
        <rFont val="Calibri"/>
        <family val="2"/>
        <scheme val="minor"/>
      </rPr>
      <t>+ en emploi</t>
    </r>
    <r>
      <rPr>
        <sz val="10"/>
        <color theme="1"/>
        <rFont val="Calibri"/>
        <family val="2"/>
        <scheme val="minor"/>
      </rPr>
      <t xml:space="preserve"> (colonne K)</t>
    </r>
    <r>
      <rPr>
        <sz val="12"/>
        <color theme="1"/>
        <rFont val="Calibri"/>
        <family val="2"/>
        <scheme val="minor"/>
      </rPr>
      <t xml:space="preserve"> / Nombre d'apprentis ayant répondu à l'enquête</t>
    </r>
    <r>
      <rPr>
        <sz val="10"/>
        <color theme="1"/>
        <rFont val="Calibri"/>
        <family val="2"/>
        <scheme val="minor"/>
      </rPr>
      <t>(colonne I+colonne K+colonne L)</t>
    </r>
  </si>
  <si>
    <t>Enquête de satisfaction des apprentis</t>
  </si>
  <si>
    <t>Taux de réponse</t>
  </si>
  <si>
    <r>
      <t>Nombre d'apprentis enquêtés qui ont répondu</t>
    </r>
    <r>
      <rPr>
        <sz val="10"/>
        <color theme="1"/>
        <rFont val="Calibri"/>
        <family val="2"/>
        <scheme val="minor"/>
      </rPr>
      <t xml:space="preserve"> (colonne N+colonne O+colonne P)</t>
    </r>
    <r>
      <rPr>
        <sz val="12"/>
        <color theme="1"/>
        <rFont val="Calibri"/>
        <family val="2"/>
        <scheme val="minor"/>
      </rPr>
      <t xml:space="preserve"> / Nombre d'apprentis enquêtés (</t>
    </r>
    <r>
      <rPr>
        <sz val="10"/>
        <color theme="1"/>
        <rFont val="Calibri"/>
        <family val="2"/>
        <scheme val="minor"/>
      </rPr>
      <t>colonne N+colonne O+colonne P +colonne Q)</t>
    </r>
  </si>
  <si>
    <t>Concerne l'enquête annuelle auprès des apprentis pris en compte le 1er janvier n</t>
  </si>
  <si>
    <t>Taux satisfaction apprentis</t>
  </si>
  <si>
    <r>
      <t>Nombre d'apprentis satisfaits et trés satisfaits</t>
    </r>
    <r>
      <rPr>
        <sz val="10"/>
        <color theme="1"/>
        <rFont val="Calibri"/>
        <family val="2"/>
        <scheme val="minor"/>
      </rPr>
      <t xml:space="preserve"> (colonne N+colonne O) </t>
    </r>
    <r>
      <rPr>
        <sz val="12"/>
        <color theme="1"/>
        <rFont val="Calibri"/>
        <family val="2"/>
        <scheme val="minor"/>
      </rPr>
      <t xml:space="preserve">/ Nombre d'apprentis ayant répondu à l'enquête </t>
    </r>
    <r>
      <rPr>
        <sz val="10"/>
        <color theme="1"/>
        <rFont val="Calibri"/>
        <family val="2"/>
        <scheme val="minor"/>
      </rPr>
      <t>(colonne N+colonne O +colonne P</t>
    </r>
    <r>
      <rPr>
        <sz val="12"/>
        <color theme="1"/>
        <rFont val="Calibri"/>
        <family val="2"/>
        <scheme val="minor"/>
      </rPr>
      <t>)</t>
    </r>
  </si>
  <si>
    <t>Enquête de satisfaction des entreprises</t>
  </si>
  <si>
    <r>
      <t xml:space="preserve"> Nombre d'entreprises enquêtées qui ont répondu </t>
    </r>
    <r>
      <rPr>
        <sz val="10"/>
        <color theme="1"/>
        <rFont val="Calibri"/>
        <family val="2"/>
        <scheme val="minor"/>
      </rPr>
      <t>(colonne R+colonne S+colonne T)</t>
    </r>
    <r>
      <rPr>
        <sz val="12"/>
        <color theme="1"/>
        <rFont val="Calibri"/>
        <family val="2"/>
        <scheme val="minor"/>
      </rPr>
      <t xml:space="preserve"> / Nombre d'entreprises enquêtés</t>
    </r>
    <r>
      <rPr>
        <sz val="10"/>
        <color theme="1"/>
        <rFont val="Calibri"/>
        <family val="2"/>
        <scheme val="minor"/>
      </rPr>
      <t xml:space="preserve"> (colonne R+colonne S+colonne T+colonne U)</t>
    </r>
  </si>
  <si>
    <t>Concerne l'enquête annuelle auprès des apprentis pris en compte le 1er janvier</t>
  </si>
  <si>
    <t>Taux satisfaction entreprises</t>
  </si>
  <si>
    <r>
      <t>Nombre d'entreprises satisfaites et trés satisfaites (</t>
    </r>
    <r>
      <rPr>
        <sz val="10"/>
        <color theme="1"/>
        <rFont val="Calibri"/>
        <family val="2"/>
        <scheme val="minor"/>
      </rPr>
      <t xml:space="preserve">colonne R+colonne S) </t>
    </r>
    <r>
      <rPr>
        <sz val="12"/>
        <color theme="1"/>
        <rFont val="Calibri"/>
        <family val="2"/>
        <scheme val="minor"/>
      </rPr>
      <t xml:space="preserve">/ Nombre d'entreprises enquêtées (si plusieurs entreprises - dernière entreprise enquêtée) </t>
    </r>
    <r>
      <rPr>
        <sz val="10"/>
        <color theme="1"/>
        <rFont val="Calibri"/>
        <family val="2"/>
        <scheme val="minor"/>
      </rPr>
      <t>(colonne R + colonne S +colonne T)</t>
    </r>
  </si>
  <si>
    <t>CALENDRIER</t>
  </si>
  <si>
    <t>ENVOI DES MOD TAB</t>
  </si>
  <si>
    <t>AU 31/10/N-1</t>
  </si>
  <si>
    <t>AU 31/03/N</t>
  </si>
  <si>
    <t>AU 31/10/N</t>
  </si>
  <si>
    <t>AU 31/03/N+1</t>
  </si>
  <si>
    <t>Envoi TAB APP N-2/N-1  hors insertion</t>
  </si>
  <si>
    <t xml:space="preserve">Envoi TAB APP N-2/N-1 COMPLET </t>
  </si>
  <si>
    <t>Envoi TAB APP N-1/N  hors insertion</t>
  </si>
  <si>
    <t xml:space="preserve">Envoi TAB APP N-1/N COMPLET </t>
  </si>
  <si>
    <t>Envoi TAB AFA N-2/N-1 hors insertion</t>
  </si>
  <si>
    <t>Envoi TAB AFA N-2/N-1 COMPLET</t>
  </si>
  <si>
    <t>Envoi TAB AFA N-1/N hors insertion</t>
  </si>
  <si>
    <t>Envoi TAB AFA N-1/N COMPLET</t>
  </si>
  <si>
    <t>Envoi TAB FC N-2 complet 
avec insertion pour les formations du 1/09/N-2 au 31/12/N-2 - si concerné</t>
  </si>
  <si>
    <t>Envoi TAB FC N-1 complet 
(hors insertion pour les formations du 1/09/N-1 au 31/12/N-1)</t>
  </si>
  <si>
    <t>Envoi TAB FC n-1 complet 
avec insertion pour les formations du 1/09/N-1 au 31/12/N-1 - si concerné</t>
  </si>
  <si>
    <t>Envoi TAB FC N complet 
(hors insertion pour les formations du 1/09/N au 31/12/N)</t>
  </si>
  <si>
    <t>ENVOI DES ENQUETES</t>
  </si>
  <si>
    <t>Enquête de satisfaction entreprise APP</t>
  </si>
  <si>
    <t>Enquête de satisfaction entreprise AFA</t>
  </si>
  <si>
    <t>Envoi enquête satisfaction APP</t>
  </si>
  <si>
    <t>Enquête satisfaction financeur n-1</t>
  </si>
  <si>
    <t>Envoi enquête satisfaction AFA</t>
  </si>
  <si>
    <t>Enquête insertion APP
N-1</t>
  </si>
  <si>
    <t>Envoi enquête de satisfaction professeurs formateurs APP</t>
  </si>
  <si>
    <t>Enquête insertion AFA
 N-1</t>
  </si>
  <si>
    <t>Envoi enquête de satisfaction professeurs formateurs AFA</t>
  </si>
  <si>
    <t>Enquête de satisfaction FC - stagiaires - formateurs - insertion à 6 mois si concerné au fur et à mesure des sessions de formation</t>
  </si>
  <si>
    <t xml:space="preserve">ANNEE N-1  pour FC </t>
  </si>
  <si>
    <t xml:space="preserve">ANNEE  N pour FC </t>
  </si>
  <si>
    <t>ANNEE N-2/N-1 pour AFA</t>
  </si>
  <si>
    <t>ANNEE N-1/N pour AFA</t>
  </si>
  <si>
    <t>ANNEE N/N+1 pour AFA</t>
  </si>
  <si>
    <t>ANNEE N-2/N-1 pour APP</t>
  </si>
  <si>
    <t>ANNEE N-1/N pour APP</t>
  </si>
  <si>
    <t>ANNEE N/N +1 pour APP</t>
  </si>
  <si>
    <t>ANNEE N-2</t>
  </si>
  <si>
    <t>ANNEE N-1</t>
  </si>
  <si>
    <t>ANNEE N</t>
  </si>
  <si>
    <t>ANNEE N+1</t>
  </si>
  <si>
    <t>AU 1/01/N</t>
  </si>
  <si>
    <t>AU 31/07/N</t>
  </si>
  <si>
    <t>AU 31/12/N</t>
  </si>
  <si>
    <t>COLLECTE DES DONNEES</t>
  </si>
  <si>
    <t>Effectifs APP</t>
  </si>
  <si>
    <t xml:space="preserve">Nombre APP en rupture nette </t>
  </si>
  <si>
    <t>Effectifs FC</t>
  </si>
  <si>
    <t>Effectifs AFA</t>
  </si>
  <si>
    <t>Nombre APP en mobilité</t>
  </si>
  <si>
    <t>Nombre APP PSH</t>
  </si>
  <si>
    <t>Nombre APP présents aux examens</t>
  </si>
  <si>
    <t>Nombre APP reçus aux examens</t>
  </si>
  <si>
    <t xml:space="preserve">Nombre AFA EN rupture nette </t>
  </si>
  <si>
    <t>Nombre AFA en mobilité</t>
  </si>
  <si>
    <t>Nombre AFA PSH</t>
  </si>
  <si>
    <t>Nombre AFA présents aux examens</t>
  </si>
  <si>
    <t>Nombre AFA reçus aux examens</t>
  </si>
  <si>
    <t>Nb apprentis au 1er janvier</t>
  </si>
  <si>
    <t>Nb apprentis en mobilité européenne</t>
  </si>
  <si>
    <t>Nb apprentis en situation d'handicap</t>
  </si>
  <si>
    <t xml:space="preserve">Nb de rupture </t>
  </si>
  <si>
    <t>Examen</t>
  </si>
  <si>
    <t>Enquête sur situation 6 mois après la fin du contrat</t>
  </si>
  <si>
    <t>Enquête annuelle de satisfaction apprenti</t>
  </si>
  <si>
    <t>Enquête annuelle de satisfaction entreprise</t>
  </si>
  <si>
    <t>Taux de rupture</t>
  </si>
  <si>
    <t>Taux de Présentation</t>
  </si>
  <si>
    <t xml:space="preserve">Taux de réussite </t>
  </si>
  <si>
    <t>Enquêtes annuelles  de satisfaction</t>
  </si>
  <si>
    <t>Nb présents à l'examen</t>
  </si>
  <si>
    <t>Nb de reçus</t>
  </si>
  <si>
    <t>Nb en emploi</t>
  </si>
  <si>
    <t>Nb en emploi dans le métier visé</t>
  </si>
  <si>
    <t xml:space="preserve">Nb en poursuite formation </t>
  </si>
  <si>
    <t>Nb autres situation</t>
  </si>
  <si>
    <t>Nb pas de réponse</t>
  </si>
  <si>
    <t>Nb très satisfait</t>
  </si>
  <si>
    <t>Nb satisfait</t>
  </si>
  <si>
    <t>Nb autres réponses</t>
  </si>
  <si>
    <t xml:space="preserve"> DONT Taux en emploi dans le métier visé</t>
  </si>
  <si>
    <t>Taux de poursuite d'étude</t>
  </si>
  <si>
    <t>Taux satisfaction apprenti</t>
  </si>
  <si>
    <t>Taux satisfaction entreprise</t>
  </si>
  <si>
    <t>CAP Boucher</t>
  </si>
  <si>
    <t>Année 0</t>
  </si>
  <si>
    <t>1ère année</t>
  </si>
  <si>
    <t>2ème année</t>
  </si>
  <si>
    <t>CAP Charcutier traiteur</t>
  </si>
  <si>
    <t>CS Employé Traiteur</t>
  </si>
  <si>
    <t>CS Vente Conseil en boucherie</t>
  </si>
  <si>
    <t>BP Boucher</t>
  </si>
  <si>
    <t>BP Charcutier Traiteur</t>
  </si>
  <si>
    <t>BM Boucher Charcutier Traiteur</t>
  </si>
  <si>
    <t>Total métiers de la viande</t>
  </si>
  <si>
    <t>Total</t>
  </si>
  <si>
    <t>CAP Boulanger</t>
  </si>
  <si>
    <t>CAP Chocolatier Confiseur</t>
  </si>
  <si>
    <t>CAP Glacier Fabricant</t>
  </si>
  <si>
    <t>CAP Pâtissier</t>
  </si>
  <si>
    <t>CS Boulangerie spécialisée</t>
  </si>
  <si>
    <t>CS Technqiue de tour en boulangerie et pâtisserie</t>
  </si>
  <si>
    <t>CS Pâtisserie de boutique</t>
  </si>
  <si>
    <t>BP Boulanger</t>
  </si>
  <si>
    <t>BTM Chocolatier</t>
  </si>
  <si>
    <t>BTM Pâtisseir Confiseur Glacier Traiteur</t>
  </si>
  <si>
    <t>BM Boulanger</t>
  </si>
  <si>
    <t>BM Pâtissier Chocolatier Confiseur Glacier Traiteur</t>
  </si>
  <si>
    <t>Total métiers de la boulangerie et pâtisserie</t>
  </si>
  <si>
    <t>CAP Poissonnier Ecailler</t>
  </si>
  <si>
    <t>Total métiers du poisson</t>
  </si>
  <si>
    <t>CAP Cuisine</t>
  </si>
  <si>
    <t>CS Cuisinier en dessert de restaurant</t>
  </si>
  <si>
    <t>TP Commis de cuisine</t>
  </si>
  <si>
    <t>TP Cuisinier en Restauration Collective</t>
  </si>
  <si>
    <t>BP Art de la cuisine</t>
  </si>
  <si>
    <t>Total métier "cuisine"</t>
  </si>
  <si>
    <t>CAP Commercialisation et services hôtel-café-restaurant</t>
  </si>
  <si>
    <t>CAP Production et Service en Restaurations (rapide, collective et cafétéria)</t>
  </si>
  <si>
    <t>CS Employé Barman</t>
  </si>
  <si>
    <t>BP Art du service et commercialisation en restaurant</t>
  </si>
  <si>
    <t>CS Sommellerie</t>
  </si>
  <si>
    <t>Total métier "Service hôtellerie"</t>
  </si>
  <si>
    <t>BP JEPS Activités de la forme</t>
  </si>
  <si>
    <t>BP JEPS Activités Physique pour tous</t>
  </si>
  <si>
    <t>BP JEPS Rugby à XV</t>
  </si>
  <si>
    <t>BP JEPS ANIMATEUR MENTION Animateur Sociao-éducative ou culturelle</t>
  </si>
  <si>
    <t>BTS tourisme</t>
  </si>
  <si>
    <t>Total métier "Sport et tourisme"</t>
  </si>
  <si>
    <t>CAP carossier automobile</t>
  </si>
  <si>
    <t>CAP Peinture automobile</t>
  </si>
  <si>
    <t>Bac Professionnel carrossier peintre automobile</t>
  </si>
  <si>
    <t>TFP Carrossier peintre</t>
  </si>
  <si>
    <t>Total métier "carrosserie"</t>
  </si>
  <si>
    <t>CAP Maintenance des véhicules  Option Motocycles</t>
  </si>
  <si>
    <t>CAP Maintenance des véhicules Option Véhicules de Transport Routier</t>
  </si>
  <si>
    <t>CAP Maintenance des véhicules  Option Voitures particulières</t>
  </si>
  <si>
    <t>CAP Mécanicien cycle</t>
  </si>
  <si>
    <t>TFP Mécanicien automobile</t>
  </si>
  <si>
    <t>TP Mécanicien automobile</t>
  </si>
  <si>
    <t>TP Mécanicien réparateur motocycles</t>
  </si>
  <si>
    <t>Bac Professionnel  Maintenance des véhicules  Option Véhicules de transport routier</t>
  </si>
  <si>
    <t>Bac Professionnel  Maintenance des véhicules automobiles Option Voitures particulières</t>
  </si>
  <si>
    <t>Bac Professionnel  Maintenance des véhicules Option Motocycles</t>
  </si>
  <si>
    <t>TP Technicien électromécanicien auto</t>
  </si>
  <si>
    <t>Brevet Technicien Supérieur  Maintenance des Véhicules Option Motocycles</t>
  </si>
  <si>
    <t>Brevet Technicien Supérieur  Maintenance des Véhicules Option Véhicules de transport routier</t>
  </si>
  <si>
    <t>Brevet Technicien Supérieur  Maintenance des Véhicules Option Voitures particulières</t>
  </si>
  <si>
    <t>TPF réceptionnaire aprés-vente véhicule léger</t>
  </si>
  <si>
    <t>TPF Technicien Expert Après-Vente  automobile- TEAVA</t>
  </si>
  <si>
    <t>Total métier "automobile"</t>
  </si>
  <si>
    <t>année 0</t>
  </si>
  <si>
    <t>CAP Maintenance des matériels Option A matériels agricoles</t>
  </si>
  <si>
    <t>CAP Maintenance des matériels Option B matériels de construction et manutention</t>
  </si>
  <si>
    <t>CAP Maintenance des matériels Option C Matériels espaces verts</t>
  </si>
  <si>
    <t>TP Conduite installation de machines automatisées</t>
  </si>
  <si>
    <t xml:space="preserve">TP Mécanicien réparateur de matériels agricoles </t>
  </si>
  <si>
    <t xml:space="preserve">TP Mécanicien réparateur de matériels d'espaces verts </t>
  </si>
  <si>
    <t>TP Mécanicine réparateur de matériels de chantier</t>
  </si>
  <si>
    <t>Bac Pro Maintenance des matériels option matériels agricoles</t>
  </si>
  <si>
    <t>Bac Pro Maintenance des matériels option matériels de construction et manutention</t>
  </si>
  <si>
    <t>Bac Pro Maintenance des matériels optionMatériels espaces verts</t>
  </si>
  <si>
    <t>TP Technicien maintenance chantiers</t>
  </si>
  <si>
    <t>TP Technicien de maintenance d'engins et de matériels "machinisme agricole"</t>
  </si>
  <si>
    <t>BTS Maintenance matériels de construction et manutention</t>
  </si>
  <si>
    <t>BTS techniques et services en matériels agricoles</t>
  </si>
  <si>
    <t>Total "maintenance matériels"</t>
  </si>
  <si>
    <t>Taux den emploi</t>
  </si>
  <si>
    <t>CAP Métiers de la coiffure</t>
  </si>
  <si>
    <t>CS Coiffure coupe couleur</t>
  </si>
  <si>
    <t xml:space="preserve">BP Coiffure  </t>
  </si>
  <si>
    <t>BM Coiffeur</t>
  </si>
  <si>
    <t>Total métiers de la coiffure</t>
  </si>
  <si>
    <t>CAP Esthétique - Cosmétique - parfumerie</t>
  </si>
  <si>
    <t>BP Esthétique- Cosmétique Parfumerie</t>
  </si>
  <si>
    <t>BM Esthéticien - cosméticien</t>
  </si>
  <si>
    <t>BTS - Métiers de l'esthétique, de la cosméique et de la parfumerie</t>
  </si>
  <si>
    <t>Total métiers de l'esthétique</t>
  </si>
  <si>
    <t>CAP Fleuriste</t>
  </si>
  <si>
    <t>BP Fleuriste</t>
  </si>
  <si>
    <t>BTM Fleuriste</t>
  </si>
  <si>
    <t>BM Fleuriste</t>
  </si>
  <si>
    <t>Total métier "fleuristerie"</t>
  </si>
  <si>
    <t>TP Auxiliaire en prothèse dentaire</t>
  </si>
  <si>
    <t>BTMS Prothésiste dentaire</t>
  </si>
  <si>
    <t>TFP Prothésiste dentaire</t>
  </si>
  <si>
    <t>Bachelor Prothèse dentaire</t>
  </si>
  <si>
    <t>Total prothésiste dentaire</t>
  </si>
  <si>
    <t>CAP Art et techniques de la bijouterie joaillerie Option bijouterie joaillerie</t>
  </si>
  <si>
    <t>Année0</t>
  </si>
  <si>
    <t>CAP Métiers de la mode : vêtement flou</t>
  </si>
  <si>
    <t>Total métiers  de la mode</t>
  </si>
  <si>
    <t>BTM Photographe</t>
  </si>
  <si>
    <t>Total métiers "Métiers de l'image"</t>
  </si>
  <si>
    <t>CAP Equipier Polyvalent du Commerce</t>
  </si>
  <si>
    <t>CAP Primeur</t>
  </si>
  <si>
    <t>TP Employé administratif et d'accueil</t>
  </si>
  <si>
    <t>TP Employé commercial</t>
  </si>
  <si>
    <t>TP Agent magasinier</t>
  </si>
  <si>
    <t>TP Employé technicien vendeur en magasin de sport option cycle</t>
  </si>
  <si>
    <t>Bac Pro Métiers du commerce et de la Vente Option A animation et gestion de l'espace commercial</t>
  </si>
  <si>
    <t>Bac Pro Métiers du commerce et de la Vente Option B Porspection clientèle et valoraisation de l'offre commerciale</t>
  </si>
  <si>
    <t>TP Conseiller de vente</t>
  </si>
  <si>
    <t>TP Secrétaire assistant</t>
  </si>
  <si>
    <t>TP Secrétaire comptable</t>
  </si>
  <si>
    <t>BTS Conseil et commercialisation de solutions techniques</t>
  </si>
  <si>
    <t>BTS Management commercial opérationnel</t>
  </si>
  <si>
    <t>TP Négociateur technico commercial</t>
  </si>
  <si>
    <t>Total  métiers "Commerce"</t>
  </si>
  <si>
    <t>BTS Gestion de la PME</t>
  </si>
  <si>
    <t>Titre Entrepreneur de la petite entreprise (CNAM)</t>
  </si>
  <si>
    <t>TP Gestionnaire de paie</t>
  </si>
  <si>
    <t>TP Manageur d'unité marchande</t>
  </si>
  <si>
    <t>Licence Professionnelle management et gestion des organisations (Université Champolion)</t>
  </si>
  <si>
    <t>Licence Professionnelle Métiers de l'entrepreneuriat (CNAM)</t>
  </si>
  <si>
    <t>Total  métiers "Gestion"</t>
  </si>
  <si>
    <t>CAP Charpentier bois</t>
  </si>
  <si>
    <t>CAP conducteur d'engins de travaux publics et carrieres</t>
  </si>
  <si>
    <t>CAP Couvreur</t>
  </si>
  <si>
    <t xml:space="preserve">CAP Intervention  en maintenance technique des bâtiments </t>
  </si>
  <si>
    <t>CAP Maçon</t>
  </si>
  <si>
    <t>CS zingueur</t>
  </si>
  <si>
    <t>TP Maçon</t>
  </si>
  <si>
    <t>TP Maçon du bâti ancien</t>
  </si>
  <si>
    <t>TP Agent de maintenance du bâtiment</t>
  </si>
  <si>
    <t>TP Tailleur de pierre</t>
  </si>
  <si>
    <t>Bac Pro Interventions sur patrimoine bati (maçonnerie, charpente, couverture)</t>
  </si>
  <si>
    <t>BP Charpentier bois</t>
  </si>
  <si>
    <t>BP Couvreur</t>
  </si>
  <si>
    <t>BP Maçon</t>
  </si>
  <si>
    <t>TP Chef d'équipe gros œuvre</t>
  </si>
  <si>
    <t>BTS Bâtiment</t>
  </si>
  <si>
    <t>Total filière Bâtiment "Gros Œuvre"</t>
  </si>
  <si>
    <t>CAP Electricien</t>
  </si>
  <si>
    <t>CAP Installateur en froid et conditionnement de l'air</t>
  </si>
  <si>
    <t xml:space="preserve">CAP Monteur en installations sanitaires </t>
  </si>
  <si>
    <t>CAP Monteur en installations thermiques</t>
  </si>
  <si>
    <t xml:space="preserve">CS maintenance des équipements thermiques individuels </t>
  </si>
  <si>
    <t>TP Electricien d'équipement du bâtiment</t>
  </si>
  <si>
    <t>Bac Pro Installateur en chauffage, climatisation et energies renouvelables</t>
  </si>
  <si>
    <t>Bac Pro Métiers de l'électricité et ses environnements connectés EEEC</t>
  </si>
  <si>
    <t>Bac Pro Métiers du froid et des énergies renouvelables</t>
  </si>
  <si>
    <t xml:space="preserve">BP électricien </t>
  </si>
  <si>
    <t>BP Monteur en installations de génie climatique et sanitaire</t>
  </si>
  <si>
    <t>TP Technicien d'Installation en Equipements de Confort Climatique (TIECC, anciennement TICCSER)</t>
  </si>
  <si>
    <t>TP Technicien en système de sûreté</t>
  </si>
  <si>
    <t>TP Technicien intervention en froid commercial et climatisation</t>
  </si>
  <si>
    <t>BM Installateur en équipements électriques</t>
  </si>
  <si>
    <t>BTS Fluides énergies domotiques A. Génie clim et fluidique</t>
  </si>
  <si>
    <t>BTS Fluides énergies domotiques B. Froid et conditionnement de l'air</t>
  </si>
  <si>
    <t>BTS Fluides énergies domotiques C. Domotique et bâtiments communicants</t>
  </si>
  <si>
    <t>TP Chargé d'affaire à la rénovation énergétique du bâtiment</t>
  </si>
  <si>
    <t>Total filière Bâtiment "Energie"</t>
  </si>
  <si>
    <t>Les 2 années (1ère et 2ème)</t>
  </si>
  <si>
    <t>CAP Carreleur Mosaïste</t>
  </si>
  <si>
    <t xml:space="preserve">CAP Menuisier Fabriquant </t>
  </si>
  <si>
    <t>CAP Menuisier installateur</t>
  </si>
  <si>
    <t>CAP Métallier</t>
  </si>
  <si>
    <t>CAP Métiers du plâtre et de l'isolation</t>
  </si>
  <si>
    <t>CAP Peintre applicateur de revêtement</t>
  </si>
  <si>
    <t>CAP Réalisation industrielles en chaudronnerie ou soudage, option B : soudage</t>
  </si>
  <si>
    <t>CS Platrier</t>
  </si>
  <si>
    <t>TP Contructeur bois</t>
  </si>
  <si>
    <t>TP Facadier peintre</t>
  </si>
  <si>
    <t>TP Solier moquettiste</t>
  </si>
  <si>
    <t>Bac Pro Technicien menuiserie agenceur TMA</t>
  </si>
  <si>
    <t>BP Menuisier</t>
  </si>
  <si>
    <t>BP Métiers du plâtre et de l'isolation</t>
  </si>
  <si>
    <t>BP Peinture applicateur de revêtements</t>
  </si>
  <si>
    <t>TP Peintre décorateur en bâtiment</t>
  </si>
  <si>
    <t>TP Technicien d'études en agencement intérieur</t>
  </si>
  <si>
    <t>BM Menuisier de bâtiment et d'agencement</t>
  </si>
  <si>
    <t>BTS Finition, aménagement des bâtiments: conception et réalisation</t>
  </si>
  <si>
    <t>Total filière Bâtiment "Aménagement finition"</t>
  </si>
  <si>
    <t>CAP Ebéniste</t>
  </si>
  <si>
    <t>CAP Art de la reliure</t>
  </si>
  <si>
    <t>CAP Arts du verre et du cristal</t>
  </si>
  <si>
    <t>CAP Arts et techniques du verre Option décorateur sur verre</t>
  </si>
  <si>
    <t xml:space="preserve"> CAP Arts et techniques du verre option vitrailliste</t>
  </si>
  <si>
    <t>CAP Bronzier Option ciseleur  sur bronze</t>
  </si>
  <si>
    <t>CAP Bronzier Option monteur en bronze</t>
  </si>
  <si>
    <t>CAP Bronzier Option tourneur  sur bronze</t>
  </si>
  <si>
    <t xml:space="preserve">CAP Décoration en céramique </t>
  </si>
  <si>
    <t xml:space="preserve">CAP Encadreur </t>
  </si>
  <si>
    <t>CAP Métiers de la gravure Option A: gravure d'ornementation</t>
  </si>
  <si>
    <t>CAP Métiers de la gravure Option B: gravure d'mpression</t>
  </si>
  <si>
    <t>CAP Métiers de la gravure  Option C: gravure en modèle</t>
  </si>
  <si>
    <t>CAP Métiers de la gravure Option D: Marquage poinçonnage</t>
  </si>
  <si>
    <t>CAP Modèles et moules céramiques</t>
  </si>
  <si>
    <t>CAP Mouleur Noyauteur Cuivre et Bronze</t>
  </si>
  <si>
    <t>CAP Souffleur de verre option "Enseigne Lumineuse"</t>
  </si>
  <si>
    <t>CAP Souffleur de verre option "verrerie scientifique"</t>
  </si>
  <si>
    <t>CAP Staffeur Ornemaniste</t>
  </si>
  <si>
    <t>CAP Tournage en céramique</t>
  </si>
  <si>
    <t>CAP Instruments coupants et de chirurgie spécialisé coutellerie</t>
  </si>
  <si>
    <t>Total filière Métiers d'Art</t>
  </si>
  <si>
    <t xml:space="preserve">TOTAL </t>
  </si>
  <si>
    <t>Année 2025</t>
  </si>
  <si>
    <t xml:space="preserve">             CMA FORMATION FOIX</t>
  </si>
  <si>
    <t>CMA FORMATION FOIX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</si>
</sst>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0"/>
      <name val="Calibri"/>
      <family val="2"/>
    </font>
    <font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A8131D"/>
      <name val="Calibri"/>
      <family val="2"/>
      <scheme val="minor"/>
    </font>
    <font>
      <b/>
      <sz val="11"/>
      <color rgb="FFEA4B3C"/>
      <name val="Calibri"/>
      <family val="2"/>
      <scheme val="minor"/>
    </font>
    <font>
      <b/>
      <sz val="11"/>
      <color rgb="FF0F325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202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0D2D9"/>
        <bgColor indexed="64"/>
      </patternFill>
    </fill>
    <fill>
      <patternFill patternType="solid">
        <fgColor rgb="FFA8131D"/>
        <bgColor indexed="64"/>
      </patternFill>
    </fill>
    <fill>
      <patternFill patternType="solid">
        <fgColor rgb="FFEA4B3C"/>
        <bgColor indexed="64"/>
      </patternFill>
    </fill>
    <fill>
      <patternFill patternType="solid">
        <fgColor theme="0" tint="-0.499984740745262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rgb="FF000000"/>
      </bottom>
      <diagonal/>
    </border>
  </borders>
  <cellStyleXfs count="1">
    <xf numFmtId="0" fontId="0" fillId="0" borderId="0"/>
  </cellStyleXfs>
  <cellXfs count="6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/>
    <xf numFmtId="0" fontId="17" fillId="2" borderId="11" xfId="0" applyFont="1" applyFill="1" applyBorder="1" applyAlignment="1">
      <alignment horizontal="centerContinuous" vertical="center" wrapText="1"/>
    </xf>
    <xf numFmtId="0" fontId="17" fillId="2" borderId="6" xfId="0" applyFont="1" applyFill="1" applyBorder="1" applyAlignment="1">
      <alignment horizontal="centerContinuous" vertical="center" wrapText="1"/>
    </xf>
    <xf numFmtId="0" fontId="17" fillId="2" borderId="15" xfId="0" applyFont="1" applyFill="1" applyBorder="1" applyAlignment="1">
      <alignment horizontal="centerContinuous" vertical="center" wrapText="1"/>
    </xf>
    <xf numFmtId="0" fontId="18" fillId="2" borderId="16" xfId="0" applyFont="1" applyFill="1" applyBorder="1" applyAlignment="1">
      <alignment horizontal="centerContinuous" vertical="center"/>
    </xf>
    <xf numFmtId="0" fontId="17" fillId="2" borderId="16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15" fillId="4" borderId="17" xfId="0" applyFont="1" applyFill="1" applyBorder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 wrapText="1"/>
    </xf>
    <xf numFmtId="0" fontId="15" fillId="4" borderId="7" xfId="0" applyFont="1" applyFill="1" applyBorder="1" applyAlignment="1">
      <alignment horizontal="centerContinuous" vertical="center" wrapText="1"/>
    </xf>
    <xf numFmtId="0" fontId="15" fillId="4" borderId="11" xfId="0" applyFont="1" applyFill="1" applyBorder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/>
    </xf>
    <xf numFmtId="0" fontId="15" fillId="4" borderId="19" xfId="0" applyFont="1" applyFill="1" applyBorder="1" applyAlignment="1">
      <alignment horizontal="centerContinuous" vertical="center"/>
    </xf>
    <xf numFmtId="3" fontId="1" fillId="4" borderId="7" xfId="0" applyNumberFormat="1" applyFont="1" applyFill="1" applyBorder="1" applyAlignment="1">
      <alignment vertical="center" wrapText="1"/>
    </xf>
    <xf numFmtId="3" fontId="12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4" borderId="16" xfId="0" applyFont="1" applyFill="1" applyBorder="1" applyAlignment="1">
      <alignment horizontal="centerContinuous" vertical="center" wrapText="1"/>
    </xf>
    <xf numFmtId="0" fontId="2" fillId="0" borderId="0" xfId="0" applyFont="1"/>
    <xf numFmtId="0" fontId="22" fillId="0" borderId="0" xfId="0" applyFont="1"/>
    <xf numFmtId="164" fontId="7" fillId="0" borderId="3" xfId="0" applyNumberFormat="1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12" fillId="4" borderId="0" xfId="0" applyNumberFormat="1" applyFont="1" applyFill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2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/>
    </xf>
    <xf numFmtId="0" fontId="0" fillId="0" borderId="0" xfId="0" applyAlignment="1">
      <alignment horizontal="center"/>
    </xf>
    <xf numFmtId="0" fontId="33" fillId="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 wrapText="1"/>
    </xf>
    <xf numFmtId="0" fontId="5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40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0" fontId="13" fillId="2" borderId="2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Continuous" vertical="center" wrapText="1"/>
    </xf>
    <xf numFmtId="0" fontId="9" fillId="0" borderId="47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9" fillId="0" borderId="66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10" fillId="0" borderId="42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0" fontId="26" fillId="7" borderId="11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vertical="center"/>
    </xf>
    <xf numFmtId="0" fontId="5" fillId="5" borderId="47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Continuous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164" fontId="7" fillId="7" borderId="3" xfId="0" applyNumberFormat="1" applyFont="1" applyFill="1" applyBorder="1" applyAlignment="1">
      <alignment vertical="center"/>
    </xf>
    <xf numFmtId="0" fontId="9" fillId="0" borderId="7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0" fillId="0" borderId="57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63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10" fillId="0" borderId="61" xfId="0" applyFont="1" applyBorder="1" applyAlignment="1">
      <alignment vertical="center" wrapText="1"/>
    </xf>
    <xf numFmtId="0" fontId="10" fillId="7" borderId="42" xfId="0" applyFont="1" applyFill="1" applyBorder="1" applyAlignment="1">
      <alignment vertical="center" wrapText="1"/>
    </xf>
    <xf numFmtId="0" fontId="10" fillId="7" borderId="61" xfId="0" applyFont="1" applyFill="1" applyBorder="1" applyAlignment="1">
      <alignment vertical="center" wrapText="1"/>
    </xf>
    <xf numFmtId="0" fontId="10" fillId="7" borderId="59" xfId="0" applyFont="1" applyFill="1" applyBorder="1" applyAlignment="1">
      <alignment vertical="center" wrapText="1"/>
    </xf>
    <xf numFmtId="0" fontId="10" fillId="7" borderId="38" xfId="0" applyFont="1" applyFill="1" applyBorder="1" applyAlignment="1">
      <alignment vertical="center" wrapText="1"/>
    </xf>
    <xf numFmtId="0" fontId="6" fillId="7" borderId="38" xfId="0" applyFont="1" applyFill="1" applyBorder="1" applyAlignment="1">
      <alignment vertical="center" wrapText="1"/>
    </xf>
    <xf numFmtId="0" fontId="6" fillId="7" borderId="40" xfId="0" applyFont="1" applyFill="1" applyBorder="1" applyAlignment="1">
      <alignment vertical="center" wrapText="1"/>
    </xf>
    <xf numFmtId="0" fontId="10" fillId="7" borderId="57" xfId="0" applyFont="1" applyFill="1" applyBorder="1" applyAlignment="1">
      <alignment vertical="center" wrapText="1"/>
    </xf>
    <xf numFmtId="0" fontId="6" fillId="7" borderId="42" xfId="0" applyFont="1" applyFill="1" applyBorder="1" applyAlignment="1">
      <alignment vertical="center" wrapText="1"/>
    </xf>
    <xf numFmtId="0" fontId="10" fillId="7" borderId="63" xfId="0" applyFont="1" applyFill="1" applyBorder="1" applyAlignment="1">
      <alignment vertical="center" wrapText="1"/>
    </xf>
    <xf numFmtId="164" fontId="7" fillId="0" borderId="8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1" fontId="9" fillId="0" borderId="62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vertical="center"/>
    </xf>
    <xf numFmtId="1" fontId="9" fillId="5" borderId="5" xfId="0" applyNumberFormat="1" applyFont="1" applyFill="1" applyBorder="1" applyAlignment="1">
      <alignment vertical="center"/>
    </xf>
    <xf numFmtId="1" fontId="9" fillId="0" borderId="70" xfId="0" applyNumberFormat="1" applyFont="1" applyBorder="1" applyAlignment="1">
      <alignment vertical="center"/>
    </xf>
    <xf numFmtId="1" fontId="9" fillId="0" borderId="8" xfId="0" applyNumberFormat="1" applyFont="1" applyBorder="1" applyAlignment="1">
      <alignment vertical="center"/>
    </xf>
    <xf numFmtId="1" fontId="9" fillId="0" borderId="58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3" xfId="0" applyNumberFormat="1" applyFont="1" applyBorder="1" applyAlignment="1">
      <alignment vertical="center"/>
    </xf>
    <xf numFmtId="164" fontId="7" fillId="0" borderId="48" xfId="0" applyNumberFormat="1" applyFont="1" applyBorder="1" applyAlignment="1">
      <alignment vertical="center"/>
    </xf>
    <xf numFmtId="164" fontId="8" fillId="2" borderId="80" xfId="0" applyNumberFormat="1" applyFont="1" applyFill="1" applyBorder="1" applyAlignment="1">
      <alignment vertical="center"/>
    </xf>
    <xf numFmtId="164" fontId="7" fillId="0" borderId="81" xfId="0" applyNumberFormat="1" applyFont="1" applyBorder="1" applyAlignment="1">
      <alignment vertical="center"/>
    </xf>
    <xf numFmtId="0" fontId="0" fillId="0" borderId="76" xfId="0" applyBorder="1" applyAlignment="1">
      <alignment vertical="center"/>
    </xf>
    <xf numFmtId="1" fontId="5" fillId="0" borderId="76" xfId="0" applyNumberFormat="1" applyFont="1" applyBorder="1" applyAlignment="1">
      <alignment vertical="center"/>
    </xf>
    <xf numFmtId="1" fontId="5" fillId="0" borderId="69" xfId="0" applyNumberFormat="1" applyFont="1" applyBorder="1" applyAlignment="1">
      <alignment vertical="center"/>
    </xf>
    <xf numFmtId="1" fontId="9" fillId="0" borderId="80" xfId="0" applyNumberFormat="1" applyFont="1" applyBorder="1" applyAlignment="1">
      <alignment vertical="center"/>
    </xf>
    <xf numFmtId="1" fontId="9" fillId="0" borderId="81" xfId="0" applyNumberFormat="1" applyFont="1" applyBorder="1" applyAlignment="1">
      <alignment vertical="center"/>
    </xf>
    <xf numFmtId="164" fontId="7" fillId="3" borderId="80" xfId="0" applyNumberFormat="1" applyFont="1" applyFill="1" applyBorder="1" applyAlignment="1">
      <alignment vertical="center"/>
    </xf>
    <xf numFmtId="164" fontId="11" fillId="3" borderId="80" xfId="0" applyNumberFormat="1" applyFont="1" applyFill="1" applyBorder="1" applyAlignment="1">
      <alignment vertical="center"/>
    </xf>
    <xf numFmtId="164" fontId="11" fillId="2" borderId="80" xfId="0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164" fontId="7" fillId="7" borderId="14" xfId="0" applyNumberFormat="1" applyFont="1" applyFill="1" applyBorder="1" applyAlignment="1">
      <alignment vertical="center"/>
    </xf>
    <xf numFmtId="164" fontId="7" fillId="0" borderId="83" xfId="0" applyNumberFormat="1" applyFont="1" applyBorder="1" applyAlignment="1">
      <alignment vertical="center"/>
    </xf>
    <xf numFmtId="164" fontId="7" fillId="0" borderId="40" xfId="0" applyNumberFormat="1" applyFont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7" borderId="70" xfId="0" applyFont="1" applyFill="1" applyBorder="1" applyAlignment="1">
      <alignment vertical="center"/>
    </xf>
    <xf numFmtId="0" fontId="0" fillId="7" borderId="0" xfId="0" applyFill="1"/>
    <xf numFmtId="0" fontId="9" fillId="7" borderId="58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24" fillId="7" borderId="0" xfId="0" applyFont="1" applyFill="1"/>
    <xf numFmtId="0" fontId="10" fillId="7" borderId="11" xfId="0" applyFont="1" applyFill="1" applyBorder="1" applyAlignment="1">
      <alignment vertical="center" wrapText="1"/>
    </xf>
    <xf numFmtId="0" fontId="34" fillId="7" borderId="11" xfId="0" applyFon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Continuous" vertical="center"/>
    </xf>
    <xf numFmtId="0" fontId="18" fillId="2" borderId="11" xfId="0" applyFont="1" applyFill="1" applyBorder="1" applyAlignment="1">
      <alignment horizontal="centerContinuous" vertical="center"/>
    </xf>
    <xf numFmtId="0" fontId="9" fillId="0" borderId="11" xfId="0" applyFont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3" borderId="11" xfId="0" applyNumberFormat="1" applyFont="1" applyFill="1" applyBorder="1" applyAlignment="1">
      <alignment vertical="center"/>
    </xf>
    <xf numFmtId="164" fontId="11" fillId="3" borderId="11" xfId="0" applyNumberFormat="1" applyFont="1" applyFill="1" applyBorder="1" applyAlignment="1">
      <alignment vertical="center"/>
    </xf>
    <xf numFmtId="164" fontId="11" fillId="2" borderId="11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7" fillId="7" borderId="11" xfId="0" applyNumberFormat="1" applyFont="1" applyFill="1" applyBorder="1" applyAlignment="1">
      <alignment vertical="center"/>
    </xf>
    <xf numFmtId="164" fontId="8" fillId="3" borderId="11" xfId="0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10" fillId="7" borderId="6" xfId="0" applyFont="1" applyFill="1" applyBorder="1" applyAlignment="1">
      <alignment vertical="center" wrapText="1"/>
    </xf>
    <xf numFmtId="0" fontId="34" fillId="7" borderId="6" xfId="0" applyFont="1" applyFill="1" applyBorder="1" applyAlignment="1">
      <alignment vertical="center"/>
    </xf>
    <xf numFmtId="0" fontId="24" fillId="7" borderId="6" xfId="0" applyFont="1" applyFill="1" applyBorder="1"/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7" fillId="7" borderId="6" xfId="0" applyNumberFormat="1" applyFont="1" applyFill="1" applyBorder="1" applyAlignment="1">
      <alignment vertical="center"/>
    </xf>
    <xf numFmtId="164" fontId="3" fillId="0" borderId="85" xfId="0" applyNumberFormat="1" applyFont="1" applyBorder="1" applyAlignment="1">
      <alignment vertical="center"/>
    </xf>
    <xf numFmtId="164" fontId="8" fillId="7" borderId="6" xfId="0" applyNumberFormat="1" applyFont="1" applyFill="1" applyBorder="1" applyAlignment="1">
      <alignment vertical="center"/>
    </xf>
    <xf numFmtId="0" fontId="34" fillId="5" borderId="11" xfId="0" applyFont="1" applyFill="1" applyBorder="1" applyAlignment="1">
      <alignment vertical="center"/>
    </xf>
    <xf numFmtId="0" fontId="24" fillId="5" borderId="11" xfId="0" applyFont="1" applyFill="1" applyBorder="1"/>
    <xf numFmtId="0" fontId="6" fillId="0" borderId="80" xfId="0" applyFont="1" applyBorder="1" applyAlignment="1">
      <alignment vertical="center" wrapText="1"/>
    </xf>
    <xf numFmtId="0" fontId="5" fillId="0" borderId="80" xfId="0" applyFont="1" applyBorder="1" applyAlignment="1">
      <alignment vertical="center"/>
    </xf>
    <xf numFmtId="0" fontId="5" fillId="5" borderId="80" xfId="0" applyFont="1" applyFill="1" applyBorder="1" applyAlignment="1">
      <alignment vertical="center"/>
    </xf>
    <xf numFmtId="164" fontId="8" fillId="3" borderId="80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3" fillId="0" borderId="80" xfId="0" applyNumberFormat="1" applyFont="1" applyBorder="1" applyAlignment="1">
      <alignment vertical="center"/>
    </xf>
    <xf numFmtId="164" fontId="7" fillId="0" borderId="86" xfId="0" applyNumberFormat="1" applyFont="1" applyBorder="1" applyAlignment="1">
      <alignment vertical="center"/>
    </xf>
    <xf numFmtId="164" fontId="3" fillId="3" borderId="80" xfId="0" applyNumberFormat="1" applyFont="1" applyFill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19" fillId="2" borderId="6" xfId="0" applyNumberFormat="1" applyFont="1" applyFill="1" applyBorder="1" applyAlignment="1">
      <alignment vertical="center"/>
    </xf>
    <xf numFmtId="164" fontId="3" fillId="7" borderId="6" xfId="0" applyNumberFormat="1" applyFont="1" applyFill="1" applyBorder="1" applyAlignment="1">
      <alignment vertical="center"/>
    </xf>
    <xf numFmtId="164" fontId="3" fillId="0" borderId="86" xfId="0" applyNumberFormat="1" applyFont="1" applyBorder="1" applyAlignment="1">
      <alignment vertical="center"/>
    </xf>
    <xf numFmtId="164" fontId="19" fillId="3" borderId="80" xfId="0" applyNumberFormat="1" applyFont="1" applyFill="1" applyBorder="1" applyAlignment="1">
      <alignment vertical="center"/>
    </xf>
    <xf numFmtId="164" fontId="19" fillId="2" borderId="80" xfId="0" applyNumberFormat="1" applyFont="1" applyFill="1" applyBorder="1" applyAlignment="1">
      <alignment vertical="center"/>
    </xf>
    <xf numFmtId="164" fontId="19" fillId="2" borderId="11" xfId="0" applyNumberFormat="1" applyFont="1" applyFill="1" applyBorder="1" applyAlignment="1">
      <alignment vertical="center"/>
    </xf>
    <xf numFmtId="0" fontId="38" fillId="0" borderId="11" xfId="0" applyFont="1" applyBorder="1" applyAlignment="1">
      <alignment vertical="center" wrapText="1"/>
    </xf>
    <xf numFmtId="0" fontId="0" fillId="0" borderId="11" xfId="0" applyBorder="1"/>
    <xf numFmtId="0" fontId="26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vertical="center"/>
    </xf>
    <xf numFmtId="0" fontId="10" fillId="0" borderId="80" xfId="0" applyFont="1" applyBorder="1" applyAlignment="1">
      <alignment vertical="center" wrapText="1"/>
    </xf>
    <xf numFmtId="0" fontId="9" fillId="0" borderId="80" xfId="0" applyFont="1" applyBorder="1" applyAlignment="1">
      <alignment vertical="center"/>
    </xf>
    <xf numFmtId="0" fontId="9" fillId="5" borderId="80" xfId="0" applyFont="1" applyFill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8" xfId="0" applyFont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164" fontId="7" fillId="0" borderId="85" xfId="0" applyNumberFormat="1" applyFont="1" applyBorder="1" applyAlignment="1">
      <alignment vertical="center"/>
    </xf>
    <xf numFmtId="164" fontId="3" fillId="0" borderId="49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164" fontId="7" fillId="0" borderId="87" xfId="0" applyNumberFormat="1" applyFont="1" applyBorder="1" applyAlignment="1">
      <alignment vertical="center"/>
    </xf>
    <xf numFmtId="164" fontId="8" fillId="3" borderId="13" xfId="0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7" fillId="0" borderId="88" xfId="0" applyNumberFormat="1" applyFont="1" applyBorder="1" applyAlignment="1">
      <alignment vertical="center"/>
    </xf>
    <xf numFmtId="164" fontId="3" fillId="0" borderId="48" xfId="0" applyNumberFormat="1" applyFont="1" applyBorder="1" applyAlignment="1">
      <alignment vertical="center"/>
    </xf>
    <xf numFmtId="164" fontId="3" fillId="0" borderId="8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1" fillId="8" borderId="0" xfId="0" applyFont="1" applyFill="1"/>
    <xf numFmtId="0" fontId="0" fillId="8" borderId="0" xfId="0" applyFill="1" applyAlignment="1">
      <alignment vertical="center"/>
    </xf>
    <xf numFmtId="0" fontId="0" fillId="8" borderId="68" xfId="0" applyFill="1" applyBorder="1" applyAlignment="1">
      <alignment vertical="center"/>
    </xf>
    <xf numFmtId="0" fontId="5" fillId="8" borderId="89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18" xfId="0" applyFill="1" applyBorder="1" applyAlignment="1">
      <alignment vertical="center"/>
    </xf>
    <xf numFmtId="0" fontId="0" fillId="8" borderId="18" xfId="0" applyFill="1" applyBorder="1"/>
    <xf numFmtId="0" fontId="5" fillId="8" borderId="18" xfId="0" applyFont="1" applyFill="1" applyBorder="1" applyAlignment="1">
      <alignment vertical="center"/>
    </xf>
    <xf numFmtId="0" fontId="1" fillId="8" borderId="11" xfId="0" applyFont="1" applyFill="1" applyBorder="1"/>
    <xf numFmtId="0" fontId="6" fillId="7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164" fontId="19" fillId="3" borderId="11" xfId="0" applyNumberFormat="1" applyFont="1" applyFill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7" fillId="3" borderId="11" xfId="0" applyNumberFormat="1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7" fillId="7" borderId="11" xfId="0" applyNumberFormat="1" applyFont="1" applyFill="1" applyBorder="1" applyAlignment="1">
      <alignment vertical="center"/>
    </xf>
    <xf numFmtId="0" fontId="9" fillId="7" borderId="85" xfId="0" applyFont="1" applyFill="1" applyBorder="1" applyAlignment="1">
      <alignment vertical="center"/>
    </xf>
    <xf numFmtId="0" fontId="10" fillId="7" borderId="13" xfId="0" applyFont="1" applyFill="1" applyBorder="1" applyAlignment="1">
      <alignment vertical="center" wrapText="1"/>
    </xf>
    <xf numFmtId="0" fontId="9" fillId="0" borderId="88" xfId="0" applyFont="1" applyBorder="1" applyAlignment="1">
      <alignment vertical="center"/>
    </xf>
    <xf numFmtId="0" fontId="6" fillId="7" borderId="80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/>
    </xf>
    <xf numFmtId="0" fontId="9" fillId="7" borderId="86" xfId="0" applyFont="1" applyFill="1" applyBorder="1" applyAlignment="1">
      <alignment vertical="center"/>
    </xf>
    <xf numFmtId="0" fontId="6" fillId="7" borderId="93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0" fillId="8" borderId="16" xfId="0" applyFill="1" applyBorder="1"/>
    <xf numFmtId="0" fontId="0" fillId="8" borderId="94" xfId="0" applyFill="1" applyBorder="1"/>
    <xf numFmtId="0" fontId="0" fillId="8" borderId="15" xfId="0" applyFill="1" applyBorder="1"/>
    <xf numFmtId="0" fontId="5" fillId="8" borderId="67" xfId="0" applyFont="1" applyFill="1" applyBorder="1" applyAlignment="1">
      <alignment vertical="center"/>
    </xf>
    <xf numFmtId="0" fontId="0" fillId="8" borderId="20" xfId="0" applyFill="1" applyBorder="1"/>
    <xf numFmtId="0" fontId="0" fillId="8" borderId="20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94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0" fillId="0" borderId="95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7" borderId="1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0" borderId="9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3" fillId="0" borderId="56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9" fillId="5" borderId="11" xfId="0" applyNumberFormat="1" applyFont="1" applyFill="1" applyBorder="1" applyAlignment="1">
      <alignment vertical="center"/>
    </xf>
    <xf numFmtId="1" fontId="9" fillId="5" borderId="80" xfId="0" applyNumberFormat="1" applyFont="1" applyFill="1" applyBorder="1" applyAlignment="1">
      <alignment vertical="center"/>
    </xf>
    <xf numFmtId="1" fontId="9" fillId="0" borderId="85" xfId="0" applyNumberFormat="1" applyFont="1" applyBorder="1" applyAlignment="1">
      <alignment vertical="center"/>
    </xf>
    <xf numFmtId="0" fontId="10" fillId="7" borderId="95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vertical="center" wrapText="1"/>
    </xf>
    <xf numFmtId="1" fontId="9" fillId="0" borderId="6" xfId="0" applyNumberFormat="1" applyFont="1" applyBorder="1" applyAlignment="1">
      <alignment vertical="center"/>
    </xf>
    <xf numFmtId="1" fontId="9" fillId="0" borderId="86" xfId="0" applyNumberFormat="1" applyFont="1" applyBorder="1" applyAlignment="1">
      <alignment vertical="center"/>
    </xf>
    <xf numFmtId="0" fontId="6" fillId="0" borderId="48" xfId="0" applyFont="1" applyBorder="1" applyAlignment="1">
      <alignment vertical="center" wrapText="1"/>
    </xf>
    <xf numFmtId="1" fontId="5" fillId="0" borderId="80" xfId="0" applyNumberFormat="1" applyFont="1" applyBorder="1" applyAlignment="1">
      <alignment vertical="center"/>
    </xf>
    <xf numFmtId="1" fontId="5" fillId="5" borderId="80" xfId="0" applyNumberFormat="1" applyFont="1" applyFill="1" applyBorder="1" applyAlignment="1">
      <alignment vertical="center"/>
    </xf>
    <xf numFmtId="0" fontId="6" fillId="0" borderId="56" xfId="0" applyFont="1" applyBorder="1" applyAlignment="1">
      <alignment vertical="center" wrapText="1"/>
    </xf>
    <xf numFmtId="1" fontId="5" fillId="0" borderId="6" xfId="0" applyNumberFormat="1" applyFont="1" applyBorder="1" applyAlignment="1">
      <alignment vertical="center"/>
    </xf>
    <xf numFmtId="1" fontId="5" fillId="0" borderId="18" xfId="0" applyNumberFormat="1" applyFont="1" applyBorder="1" applyAlignment="1">
      <alignment vertical="center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/>
      <protection locked="0"/>
    </xf>
    <xf numFmtId="0" fontId="15" fillId="4" borderId="18" xfId="0" applyFont="1" applyFill="1" applyBorder="1" applyAlignment="1" applyProtection="1">
      <alignment horizontal="centerContinuous" vertical="center"/>
      <protection locked="0"/>
    </xf>
    <xf numFmtId="0" fontId="15" fillId="4" borderId="11" xfId="0" applyFont="1" applyFill="1" applyBorder="1" applyAlignment="1" applyProtection="1">
      <alignment horizontal="centerContinuous" vertical="center" wrapText="1"/>
      <protection locked="0"/>
    </xf>
    <xf numFmtId="0" fontId="15" fillId="4" borderId="7" xfId="0" applyFont="1" applyFill="1" applyBorder="1" applyAlignment="1" applyProtection="1">
      <alignment horizontal="centerContinuous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 wrapText="1"/>
      <protection locked="0"/>
    </xf>
    <xf numFmtId="0" fontId="15" fillId="4" borderId="18" xfId="0" applyFont="1" applyFill="1" applyBorder="1" applyAlignment="1" applyProtection="1">
      <alignment horizontal="centerContinuous" vertical="center" wrapText="1"/>
      <protection locked="0"/>
    </xf>
    <xf numFmtId="0" fontId="15" fillId="4" borderId="17" xfId="0" applyFont="1" applyFill="1" applyBorder="1" applyAlignment="1" applyProtection="1">
      <alignment horizontal="centerContinuous" vertical="center" wrapText="1"/>
      <protection locked="0"/>
    </xf>
    <xf numFmtId="0" fontId="15" fillId="4" borderId="16" xfId="0" applyFont="1" applyFill="1" applyBorder="1" applyAlignment="1" applyProtection="1">
      <alignment horizontal="centerContinuous" vertical="center" wrapText="1"/>
      <protection locked="0"/>
    </xf>
    <xf numFmtId="0" fontId="1" fillId="0" borderId="0" xfId="0" applyFont="1" applyProtection="1"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Continuous" vertical="center" wrapText="1"/>
      <protection locked="0"/>
    </xf>
    <xf numFmtId="0" fontId="18" fillId="2" borderId="16" xfId="0" applyFont="1" applyFill="1" applyBorder="1" applyAlignment="1" applyProtection="1">
      <alignment horizontal="centerContinuous" vertical="center"/>
      <protection locked="0"/>
    </xf>
    <xf numFmtId="0" fontId="17" fillId="2" borderId="15" xfId="0" applyFont="1" applyFill="1" applyBorder="1" applyAlignment="1" applyProtection="1">
      <alignment horizontal="centerContinuous" vertical="center" wrapText="1"/>
      <protection locked="0"/>
    </xf>
    <xf numFmtId="0" fontId="17" fillId="2" borderId="6" xfId="0" applyFont="1" applyFill="1" applyBorder="1" applyAlignment="1" applyProtection="1">
      <alignment horizontal="centerContinuous" vertical="center" wrapText="1"/>
      <protection locked="0"/>
    </xf>
    <xf numFmtId="0" fontId="17" fillId="2" borderId="11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Protection="1"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Continuous" vertical="center" wrapText="1"/>
      <protection locked="0"/>
    </xf>
    <xf numFmtId="0" fontId="10" fillId="0" borderId="4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82" xfId="0" applyFont="1" applyBorder="1" applyAlignment="1" applyProtection="1">
      <alignment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0" fontId="9" fillId="7" borderId="84" xfId="0" applyFont="1" applyFill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1" fontId="9" fillId="0" borderId="41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9" fillId="3" borderId="11" xfId="0" applyFont="1" applyFill="1" applyBorder="1" applyAlignment="1">
      <alignment horizontal="center"/>
    </xf>
    <xf numFmtId="0" fontId="29" fillId="12" borderId="11" xfId="0" applyFont="1" applyFill="1" applyBorder="1" applyAlignment="1">
      <alignment horizontal="center"/>
    </xf>
    <xf numFmtId="0" fontId="29" fillId="12" borderId="11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1" xfId="0" applyFont="1" applyBorder="1" applyAlignment="1">
      <alignment horizontal="center"/>
    </xf>
    <xf numFmtId="164" fontId="4" fillId="2" borderId="6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10" fillId="5" borderId="80" xfId="0" applyFont="1" applyFill="1" applyBorder="1" applyAlignment="1">
      <alignment vertical="center" wrapText="1"/>
    </xf>
    <xf numFmtId="0" fontId="10" fillId="0" borderId="81" xfId="0" applyFont="1" applyBorder="1" applyAlignment="1">
      <alignment vertical="center" wrapText="1"/>
    </xf>
    <xf numFmtId="0" fontId="34" fillId="7" borderId="85" xfId="0" applyFont="1" applyFill="1" applyBorder="1" applyAlignment="1">
      <alignment vertical="center"/>
    </xf>
    <xf numFmtId="0" fontId="34" fillId="7" borderId="86" xfId="0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6" fillId="0" borderId="49" xfId="0" applyFont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1" fillId="8" borderId="18" xfId="0" applyFont="1" applyFill="1" applyBorder="1"/>
    <xf numFmtId="0" fontId="9" fillId="8" borderId="18" xfId="0" applyFont="1" applyFill="1" applyBorder="1" applyAlignment="1">
      <alignment vertical="center"/>
    </xf>
    <xf numFmtId="0" fontId="24" fillId="8" borderId="18" xfId="0" applyFont="1" applyFill="1" applyBorder="1"/>
    <xf numFmtId="0" fontId="13" fillId="2" borderId="6" xfId="0" applyFont="1" applyFill="1" applyBorder="1" applyAlignment="1">
      <alignment horizontal="center" vertical="center" wrapText="1"/>
    </xf>
    <xf numFmtId="164" fontId="7" fillId="7" borderId="86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19" fillId="2" borderId="13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 wrapText="1"/>
    </xf>
    <xf numFmtId="164" fontId="3" fillId="3" borderId="13" xfId="0" applyNumberFormat="1" applyFont="1" applyFill="1" applyBorder="1" applyAlignment="1">
      <alignment vertical="center"/>
    </xf>
    <xf numFmtId="164" fontId="19" fillId="3" borderId="13" xfId="0" applyNumberFormat="1" applyFont="1" applyFill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0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164" fontId="4" fillId="3" borderId="13" xfId="0" applyNumberFormat="1" applyFont="1" applyFill="1" applyBorder="1" applyAlignment="1">
      <alignment vertical="center"/>
    </xf>
    <xf numFmtId="164" fontId="11" fillId="2" borderId="1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/>
    </xf>
    <xf numFmtId="0" fontId="10" fillId="0" borderId="108" xfId="0" applyFont="1" applyBorder="1" applyAlignment="1">
      <alignment vertical="center" wrapText="1"/>
    </xf>
    <xf numFmtId="0" fontId="9" fillId="0" borderId="69" xfId="0" applyFont="1" applyBorder="1" applyAlignment="1">
      <alignment vertical="center"/>
    </xf>
    <xf numFmtId="0" fontId="6" fillId="0" borderId="108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0" borderId="69" xfId="0" applyFont="1" applyBorder="1" applyAlignment="1">
      <alignment vertical="center"/>
    </xf>
    <xf numFmtId="164" fontId="21" fillId="3" borderId="11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13" fillId="2" borderId="6" xfId="0" applyNumberFormat="1" applyFont="1" applyFill="1" applyBorder="1" applyAlignment="1">
      <alignment vertical="center"/>
    </xf>
    <xf numFmtId="164" fontId="21" fillId="3" borderId="80" xfId="0" applyNumberFormat="1" applyFont="1" applyFill="1" applyBorder="1" applyAlignment="1">
      <alignment vertical="center"/>
    </xf>
    <xf numFmtId="0" fontId="6" fillId="7" borderId="13" xfId="0" applyFont="1" applyFill="1" applyBorder="1" applyAlignment="1">
      <alignment vertical="center" wrapText="1"/>
    </xf>
    <xf numFmtId="0" fontId="0" fillId="8" borderId="21" xfId="0" applyFill="1" applyBorder="1"/>
    <xf numFmtId="0" fontId="0" fillId="8" borderId="21" xfId="0" applyFill="1" applyBorder="1" applyAlignment="1">
      <alignment vertical="center"/>
    </xf>
    <xf numFmtId="164" fontId="17" fillId="3" borderId="13" xfId="0" applyNumberFormat="1" applyFont="1" applyFill="1" applyBorder="1" applyAlignment="1">
      <alignment vertical="center"/>
    </xf>
    <xf numFmtId="164" fontId="20" fillId="3" borderId="13" xfId="0" applyNumberFormat="1" applyFont="1" applyFill="1" applyBorder="1" applyAlignment="1">
      <alignment vertical="center"/>
    </xf>
    <xf numFmtId="164" fontId="17" fillId="7" borderId="6" xfId="0" applyNumberFormat="1" applyFont="1" applyFill="1" applyBorder="1" applyAlignment="1">
      <alignment vertical="center"/>
    </xf>
    <xf numFmtId="0" fontId="9" fillId="0" borderId="109" xfId="0" applyFont="1" applyBorder="1" applyAlignment="1">
      <alignment vertical="center"/>
    </xf>
    <xf numFmtId="0" fontId="9" fillId="0" borderId="84" xfId="0" applyFont="1" applyBorder="1" applyAlignment="1">
      <alignment vertical="center"/>
    </xf>
    <xf numFmtId="0" fontId="9" fillId="5" borderId="84" xfId="0" applyFont="1" applyFill="1" applyBorder="1" applyAlignment="1">
      <alignment vertical="center"/>
    </xf>
    <xf numFmtId="0" fontId="9" fillId="0" borderId="110" xfId="0" applyFont="1" applyBorder="1" applyAlignment="1">
      <alignment vertical="center"/>
    </xf>
    <xf numFmtId="0" fontId="9" fillId="0" borderId="111" xfId="0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5" borderId="109" xfId="0" applyFont="1" applyFill="1" applyBorder="1" applyAlignment="1">
      <alignment vertical="center"/>
    </xf>
    <xf numFmtId="0" fontId="10" fillId="7" borderId="108" xfId="0" applyFont="1" applyFill="1" applyBorder="1" applyAlignment="1">
      <alignment vertical="center" wrapText="1"/>
    </xf>
    <xf numFmtId="0" fontId="6" fillId="7" borderId="108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7" borderId="26" xfId="0" applyFont="1" applyFill="1" applyBorder="1" applyAlignment="1">
      <alignment vertical="center" wrapText="1"/>
    </xf>
    <xf numFmtId="1" fontId="9" fillId="0" borderId="13" xfId="0" applyNumberFormat="1" applyFont="1" applyBorder="1" applyAlignment="1">
      <alignment vertical="center"/>
    </xf>
    <xf numFmtId="1" fontId="9" fillId="5" borderId="13" xfId="0" applyNumberFormat="1" applyFont="1" applyFill="1" applyBorder="1" applyAlignment="1">
      <alignment vertical="center"/>
    </xf>
    <xf numFmtId="1" fontId="9" fillId="0" borderId="88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1" fontId="5" fillId="5" borderId="2" xfId="0" applyNumberFormat="1" applyFont="1" applyFill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1" fontId="9" fillId="5" borderId="2" xfId="0" applyNumberFormat="1" applyFont="1" applyFill="1" applyBorder="1" applyAlignment="1">
      <alignment vertical="center"/>
    </xf>
    <xf numFmtId="1" fontId="9" fillId="0" borderId="69" xfId="0" applyNumberFormat="1" applyFont="1" applyBorder="1" applyAlignment="1">
      <alignment vertical="center"/>
    </xf>
    <xf numFmtId="0" fontId="10" fillId="0" borderId="49" xfId="0" applyFont="1" applyBorder="1" applyAlignment="1" applyProtection="1">
      <alignment vertical="center" wrapText="1"/>
      <protection locked="0"/>
    </xf>
    <xf numFmtId="1" fontId="9" fillId="0" borderId="14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7" borderId="0" xfId="0" applyNumberFormat="1" applyFont="1" applyFill="1" applyAlignment="1">
      <alignment vertical="center"/>
    </xf>
    <xf numFmtId="164" fontId="3" fillId="7" borderId="86" xfId="0" applyNumberFormat="1" applyFont="1" applyFill="1" applyBorder="1" applyAlignment="1">
      <alignment vertical="center"/>
    </xf>
    <xf numFmtId="164" fontId="3" fillId="7" borderId="3" xfId="0" applyNumberFormat="1" applyFont="1" applyFill="1" applyBorder="1" applyAlignment="1">
      <alignment vertical="center"/>
    </xf>
    <xf numFmtId="164" fontId="19" fillId="2" borderId="3" xfId="0" applyNumberFormat="1" applyFont="1" applyFill="1" applyBorder="1" applyAlignment="1">
      <alignment vertical="center"/>
    </xf>
    <xf numFmtId="0" fontId="34" fillId="5" borderId="6" xfId="0" applyFont="1" applyFill="1" applyBorder="1" applyAlignment="1">
      <alignment vertical="center"/>
    </xf>
    <xf numFmtId="0" fontId="24" fillId="5" borderId="6" xfId="0" applyFont="1" applyFill="1" applyBorder="1"/>
    <xf numFmtId="0" fontId="9" fillId="5" borderId="6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0" fontId="5" fillId="10" borderId="11" xfId="0" applyFont="1" applyFill="1" applyBorder="1" applyAlignment="1">
      <alignment vertical="center"/>
    </xf>
    <xf numFmtId="0" fontId="5" fillId="10" borderId="14" xfId="0" applyFont="1" applyFill="1" applyBorder="1" applyAlignment="1">
      <alignment vertical="center"/>
    </xf>
    <xf numFmtId="164" fontId="3" fillId="0" borderId="112" xfId="0" applyNumberFormat="1" applyFont="1" applyBorder="1" applyAlignment="1">
      <alignment vertical="center"/>
    </xf>
    <xf numFmtId="164" fontId="19" fillId="2" borderId="112" xfId="0" applyNumberFormat="1" applyFont="1" applyFill="1" applyBorder="1" applyAlignment="1">
      <alignment vertical="center"/>
    </xf>
    <xf numFmtId="164" fontId="19" fillId="2" borderId="14" xfId="0" applyNumberFormat="1" applyFont="1" applyFill="1" applyBorder="1" applyAlignment="1">
      <alignment vertical="center"/>
    </xf>
    <xf numFmtId="164" fontId="3" fillId="0" borderId="113" xfId="0" applyNumberFormat="1" applyFont="1" applyBorder="1" applyAlignment="1">
      <alignment vertical="center"/>
    </xf>
    <xf numFmtId="164" fontId="3" fillId="0" borderId="83" xfId="0" applyNumberFormat="1" applyFont="1" applyBorder="1" applyAlignment="1">
      <alignment vertical="center"/>
    </xf>
    <xf numFmtId="164" fontId="17" fillId="3" borderId="6" xfId="0" applyNumberFormat="1" applyFont="1" applyFill="1" applyBorder="1" applyAlignment="1">
      <alignment vertical="center"/>
    </xf>
    <xf numFmtId="164" fontId="20" fillId="3" borderId="6" xfId="0" applyNumberFormat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19" fillId="3" borderId="2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64" fontId="7" fillId="0" borderId="114" xfId="0" applyNumberFormat="1" applyFont="1" applyBorder="1" applyAlignment="1">
      <alignment vertical="center"/>
    </xf>
    <xf numFmtId="164" fontId="8" fillId="2" borderId="112" xfId="0" applyNumberFormat="1" applyFont="1" applyFill="1" applyBorder="1" applyAlignment="1">
      <alignment vertical="center"/>
    </xf>
    <xf numFmtId="164" fontId="7" fillId="0" borderId="112" xfId="0" applyNumberFormat="1" applyFont="1" applyBorder="1" applyAlignment="1">
      <alignment vertical="center"/>
    </xf>
    <xf numFmtId="164" fontId="7" fillId="0" borderId="113" xfId="0" applyNumberFormat="1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69" xfId="0" applyFont="1" applyFill="1" applyBorder="1" applyAlignment="1">
      <alignment vertical="center"/>
    </xf>
    <xf numFmtId="164" fontId="7" fillId="0" borderId="115" xfId="0" applyNumberFormat="1" applyFont="1" applyBorder="1" applyAlignment="1">
      <alignment vertical="center"/>
    </xf>
    <xf numFmtId="164" fontId="3" fillId="3" borderId="21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4" fontId="7" fillId="0" borderId="116" xfId="0" applyNumberFormat="1" applyFont="1" applyBorder="1" applyAlignment="1">
      <alignment vertical="center"/>
    </xf>
    <xf numFmtId="164" fontId="7" fillId="3" borderId="94" xfId="0" applyNumberFormat="1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17" fillId="3" borderId="19" xfId="0" applyNumberFormat="1" applyFont="1" applyFill="1" applyBorder="1" applyAlignment="1">
      <alignment vertical="center"/>
    </xf>
    <xf numFmtId="164" fontId="17" fillId="0" borderId="19" xfId="0" applyNumberFormat="1" applyFont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8" fillId="2" borderId="48" xfId="0" applyNumberFormat="1" applyFont="1" applyFill="1" applyBorder="1" applyAlignment="1">
      <alignment vertical="center"/>
    </xf>
    <xf numFmtId="164" fontId="8" fillId="2" borderId="49" xfId="0" applyNumberFormat="1" applyFont="1" applyFill="1" applyBorder="1" applyAlignment="1">
      <alignment vertical="center"/>
    </xf>
    <xf numFmtId="164" fontId="8" fillId="2" borderId="82" xfId="0" applyNumberFormat="1" applyFont="1" applyFill="1" applyBorder="1" applyAlignment="1">
      <alignment vertical="center"/>
    </xf>
    <xf numFmtId="1" fontId="9" fillId="5" borderId="6" xfId="0" applyNumberFormat="1" applyFont="1" applyFill="1" applyBorder="1" applyAlignment="1">
      <alignment vertical="center"/>
    </xf>
    <xf numFmtId="0" fontId="36" fillId="7" borderId="11" xfId="0" applyFont="1" applyFill="1" applyBorder="1" applyAlignment="1">
      <alignment vertical="center" wrapText="1"/>
    </xf>
    <xf numFmtId="164" fontId="19" fillId="2" borderId="117" xfId="0" applyNumberFormat="1" applyFont="1" applyFill="1" applyBorder="1" applyAlignment="1">
      <alignment vertical="center"/>
    </xf>
    <xf numFmtId="164" fontId="3" fillId="7" borderId="117" xfId="0" applyNumberFormat="1" applyFont="1" applyFill="1" applyBorder="1" applyAlignment="1">
      <alignment vertical="center"/>
    </xf>
    <xf numFmtId="164" fontId="19" fillId="2" borderId="118" xfId="0" applyNumberFormat="1" applyFont="1" applyFill="1" applyBorder="1" applyAlignment="1">
      <alignment vertical="center"/>
    </xf>
    <xf numFmtId="164" fontId="3" fillId="7" borderId="119" xfId="0" applyNumberFormat="1" applyFont="1" applyFill="1" applyBorder="1" applyAlignment="1">
      <alignment vertical="center"/>
    </xf>
    <xf numFmtId="164" fontId="3" fillId="7" borderId="112" xfId="0" applyNumberFormat="1" applyFont="1" applyFill="1" applyBorder="1" applyAlignment="1">
      <alignment vertical="center"/>
    </xf>
    <xf numFmtId="164" fontId="3" fillId="7" borderId="113" xfId="0" applyNumberFormat="1" applyFont="1" applyFill="1" applyBorder="1" applyAlignment="1">
      <alignment vertical="center"/>
    </xf>
    <xf numFmtId="164" fontId="8" fillId="2" borderId="120" xfId="0" applyNumberFormat="1" applyFont="1" applyFill="1" applyBorder="1" applyAlignment="1">
      <alignment vertical="center"/>
    </xf>
    <xf numFmtId="164" fontId="7" fillId="0" borderId="120" xfId="0" applyNumberFormat="1" applyFont="1" applyBorder="1" applyAlignment="1">
      <alignment vertical="center"/>
    </xf>
    <xf numFmtId="164" fontId="19" fillId="2" borderId="120" xfId="0" applyNumberFormat="1" applyFont="1" applyFill="1" applyBorder="1" applyAlignment="1">
      <alignment vertical="center"/>
    </xf>
    <xf numFmtId="164" fontId="3" fillId="0" borderId="121" xfId="0" applyNumberFormat="1" applyFont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3" fillId="0" borderId="117" xfId="0" applyNumberFormat="1" applyFont="1" applyBorder="1" applyAlignment="1">
      <alignment vertical="center"/>
    </xf>
    <xf numFmtId="164" fontId="3" fillId="0" borderId="119" xfId="0" applyNumberFormat="1" applyFont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64" fontId="3" fillId="0" borderId="69" xfId="0" applyNumberFormat="1" applyFont="1" applyBorder="1" applyAlignment="1">
      <alignment vertical="center"/>
    </xf>
    <xf numFmtId="3" fontId="12" fillId="4" borderId="0" xfId="0" applyNumberFormat="1" applyFont="1" applyFill="1" applyAlignment="1">
      <alignment horizontal="left" vertical="top" wrapText="1"/>
    </xf>
    <xf numFmtId="3" fontId="12" fillId="4" borderId="0" xfId="0" applyNumberFormat="1" applyFont="1" applyFill="1" applyAlignment="1">
      <alignment horizontal="center" vertical="center" wrapTex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/>
    </xf>
    <xf numFmtId="0" fontId="25" fillId="4" borderId="24" xfId="0" applyFont="1" applyFill="1" applyBorder="1" applyAlignment="1">
      <alignment horizontal="left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 wrapText="1"/>
    </xf>
    <xf numFmtId="0" fontId="36" fillId="7" borderId="2" xfId="0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7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30" fillId="7" borderId="17" xfId="0" applyFont="1" applyFill="1" applyBorder="1" applyAlignment="1">
      <alignment horizontal="left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left" vertical="center" wrapText="1"/>
    </xf>
    <xf numFmtId="0" fontId="30" fillId="7" borderId="33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left" vertical="center"/>
    </xf>
    <xf numFmtId="0" fontId="31" fillId="7" borderId="26" xfId="0" applyFont="1" applyFill="1" applyBorder="1" applyAlignment="1">
      <alignment horizontal="left" vertical="center"/>
    </xf>
    <xf numFmtId="0" fontId="30" fillId="7" borderId="18" xfId="0" applyFont="1" applyFill="1" applyBorder="1" applyAlignment="1">
      <alignment horizontal="left" vertical="center"/>
    </xf>
    <xf numFmtId="0" fontId="30" fillId="7" borderId="17" xfId="0" applyFont="1" applyFill="1" applyBorder="1" applyAlignment="1">
      <alignment horizontal="left" vertical="center"/>
    </xf>
    <xf numFmtId="0" fontId="31" fillId="7" borderId="20" xfId="0" applyFont="1" applyFill="1" applyBorder="1" applyAlignment="1">
      <alignment horizontal="left" vertical="center" wrapText="1"/>
    </xf>
    <xf numFmtId="0" fontId="31" fillId="7" borderId="26" xfId="0" applyFont="1" applyFill="1" applyBorder="1" applyAlignment="1">
      <alignment horizontal="left" vertical="center" wrapText="1"/>
    </xf>
    <xf numFmtId="0" fontId="30" fillId="7" borderId="19" xfId="0" applyFont="1" applyFill="1" applyBorder="1" applyAlignment="1">
      <alignment horizontal="left" vertical="center"/>
    </xf>
    <xf numFmtId="0" fontId="30" fillId="7" borderId="29" xfId="0" applyFont="1" applyFill="1" applyBorder="1" applyAlignment="1">
      <alignment horizontal="left" vertical="center" wrapText="1"/>
    </xf>
    <xf numFmtId="0" fontId="30" fillId="7" borderId="29" xfId="0" applyFont="1" applyFill="1" applyBorder="1" applyAlignment="1">
      <alignment horizontal="left" vertical="center"/>
    </xf>
    <xf numFmtId="0" fontId="26" fillId="7" borderId="6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left" vertical="center"/>
    </xf>
    <xf numFmtId="0" fontId="31" fillId="7" borderId="31" xfId="0" applyFont="1" applyFill="1" applyBorder="1" applyAlignment="1">
      <alignment horizontal="left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left" wrapText="1"/>
    </xf>
    <xf numFmtId="0" fontId="31" fillId="7" borderId="30" xfId="0" applyFont="1" applyFill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" fillId="11" borderId="97" xfId="0" applyFont="1" applyFill="1" applyBorder="1" applyAlignment="1">
      <alignment horizontal="center"/>
    </xf>
    <xf numFmtId="0" fontId="2" fillId="11" borderId="98" xfId="0" applyFont="1" applyFill="1" applyBorder="1" applyAlignment="1">
      <alignment horizontal="center"/>
    </xf>
    <xf numFmtId="0" fontId="2" fillId="11" borderId="100" xfId="0" applyFont="1" applyFill="1" applyBorder="1" applyAlignment="1">
      <alignment horizontal="center"/>
    </xf>
    <xf numFmtId="0" fontId="2" fillId="11" borderId="101" xfId="0" applyFont="1" applyFill="1" applyBorder="1" applyAlignment="1">
      <alignment horizontal="center"/>
    </xf>
    <xf numFmtId="0" fontId="40" fillId="3" borderId="11" xfId="0" applyFont="1" applyFill="1" applyBorder="1" applyAlignment="1">
      <alignment horizontal="center"/>
    </xf>
    <xf numFmtId="0" fontId="40" fillId="12" borderId="11" xfId="0" applyFont="1" applyFill="1" applyBorder="1" applyAlignment="1">
      <alignment horizontal="center"/>
    </xf>
    <xf numFmtId="0" fontId="2" fillId="10" borderId="102" xfId="0" applyFont="1" applyFill="1" applyBorder="1" applyAlignment="1">
      <alignment horizontal="center"/>
    </xf>
    <xf numFmtId="0" fontId="2" fillId="10" borderId="103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04" xfId="0" applyFont="1" applyFill="1" applyBorder="1" applyAlignment="1">
      <alignment horizontal="center"/>
    </xf>
    <xf numFmtId="0" fontId="1" fillId="9" borderId="97" xfId="0" applyFont="1" applyFill="1" applyBorder="1" applyAlignment="1">
      <alignment horizontal="center"/>
    </xf>
    <xf numFmtId="0" fontId="1" fillId="9" borderId="98" xfId="0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" fillId="9" borderId="99" xfId="0" applyFont="1" applyFill="1" applyBorder="1" applyAlignment="1">
      <alignment horizontal="center"/>
    </xf>
    <xf numFmtId="0" fontId="27" fillId="0" borderId="19" xfId="0" applyFont="1" applyBorder="1" applyAlignment="1">
      <alignment horizontal="center" wrapText="1"/>
    </xf>
    <xf numFmtId="0" fontId="27" fillId="0" borderId="17" xfId="0" applyFont="1" applyBorder="1" applyAlignment="1">
      <alignment horizontal="center" wrapText="1"/>
    </xf>
    <xf numFmtId="0" fontId="27" fillId="0" borderId="19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" fillId="11" borderId="99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0" fillId="3" borderId="17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6" fillId="7" borderId="2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6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3" fontId="16" fillId="4" borderId="21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9" fillId="7" borderId="74" xfId="0" applyFont="1" applyFill="1" applyBorder="1" applyAlignment="1">
      <alignment horizontal="left" vertical="center" wrapText="1"/>
    </xf>
    <xf numFmtId="0" fontId="9" fillId="7" borderId="52" xfId="0" applyFont="1" applyFill="1" applyBorder="1" applyAlignment="1">
      <alignment horizontal="left" vertical="center" wrapText="1"/>
    </xf>
    <xf numFmtId="0" fontId="9" fillId="7" borderId="73" xfId="0" applyFont="1" applyFill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9" fillId="7" borderId="49" xfId="0" applyFont="1" applyFill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87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0" fillId="0" borderId="75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7" borderId="75" xfId="0" applyFont="1" applyFill="1" applyBorder="1" applyAlignment="1">
      <alignment horizontal="left" vertical="center" wrapText="1"/>
    </xf>
    <xf numFmtId="0" fontId="9" fillId="7" borderId="78" xfId="0" applyFont="1" applyFill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0" fontId="9" fillId="7" borderId="91" xfId="0" applyFont="1" applyFill="1" applyBorder="1" applyAlignment="1">
      <alignment horizontal="left" vertical="center" wrapText="1"/>
    </xf>
    <xf numFmtId="0" fontId="9" fillId="0" borderId="96" xfId="0" applyFont="1" applyBorder="1" applyAlignment="1">
      <alignment horizontal="left" vertical="center" wrapText="1"/>
    </xf>
    <xf numFmtId="0" fontId="9" fillId="0" borderId="107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7" borderId="77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A8131D"/>
      <color rgb="FFB0D2D9"/>
      <color rgb="FF0F3250"/>
      <color rgb="FFEA4B3C"/>
      <color rgb="FFA8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66077</xdr:rowOff>
    </xdr:from>
    <xdr:to>
      <xdr:col>0</xdr:col>
      <xdr:colOff>1133475</xdr:colOff>
      <xdr:row>2</xdr:row>
      <xdr:rowOff>86105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6077"/>
          <a:ext cx="800100" cy="9249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864642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07492" cy="934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38680</xdr:rowOff>
    </xdr:from>
    <xdr:to>
      <xdr:col>0</xdr:col>
      <xdr:colOff>820615</xdr:colOff>
      <xdr:row>1</xdr:row>
      <xdr:rowOff>578827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38680"/>
          <a:ext cx="754673" cy="877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22777</xdr:colOff>
      <xdr:row>0</xdr:row>
      <xdr:rowOff>77028</xdr:rowOff>
    </xdr:from>
    <xdr:to>
      <xdr:col>0</xdr:col>
      <xdr:colOff>830269</xdr:colOff>
      <xdr:row>2</xdr:row>
      <xdr:rowOff>48682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" y="77028"/>
          <a:ext cx="807492" cy="932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89059</xdr:colOff>
      <xdr:row>0</xdr:row>
      <xdr:rowOff>59531</xdr:rowOff>
    </xdr:from>
    <xdr:to>
      <xdr:col>0</xdr:col>
      <xdr:colOff>896551</xdr:colOff>
      <xdr:row>1</xdr:row>
      <xdr:rowOff>660664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9" y="59531"/>
          <a:ext cx="807492" cy="9345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1064667</xdr:colOff>
      <xdr:row>1</xdr:row>
      <xdr:rowOff>601133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807492" cy="9345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912267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807492" cy="9345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931317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807492" cy="9345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893217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807492" cy="9345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874167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07492" cy="934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J19"/>
  <sheetViews>
    <sheetView showGridLines="0" zoomScaleNormal="100" workbookViewId="0">
      <selection activeCell="B12" sqref="B12:C13"/>
    </sheetView>
  </sheetViews>
  <sheetFormatPr baseColWidth="10" defaultColWidth="11.44140625" defaultRowHeight="14.4" x14ac:dyDescent="0.3"/>
  <cols>
    <col min="1" max="1" width="22" customWidth="1"/>
    <col min="3" max="3" width="12.6640625" customWidth="1"/>
    <col min="5" max="5" width="18" bestFit="1" customWidth="1"/>
    <col min="6" max="6" width="10.33203125" customWidth="1"/>
    <col min="7" max="7" width="13.6640625" customWidth="1"/>
  </cols>
  <sheetData>
    <row r="1" spans="1:10" ht="27.6" x14ac:dyDescent="0.3">
      <c r="A1" s="479"/>
      <c r="B1" s="482" t="s">
        <v>0</v>
      </c>
      <c r="C1" s="483"/>
      <c r="D1" s="28" t="s">
        <v>1</v>
      </c>
      <c r="E1" s="29" t="s">
        <v>2</v>
      </c>
    </row>
    <row r="2" spans="1:10" ht="46.2" customHeight="1" x14ac:dyDescent="0.3">
      <c r="A2" s="480"/>
      <c r="B2" s="484"/>
      <c r="C2" s="485"/>
      <c r="D2" s="28" t="s">
        <v>3</v>
      </c>
      <c r="E2" s="29" t="s">
        <v>4</v>
      </c>
    </row>
    <row r="3" spans="1:10" ht="15" thickBot="1" x14ac:dyDescent="0.35">
      <c r="A3" s="481"/>
      <c r="B3" s="486"/>
      <c r="C3" s="487"/>
      <c r="D3" s="28" t="s">
        <v>5</v>
      </c>
      <c r="E3" s="30" t="s">
        <v>6</v>
      </c>
    </row>
    <row r="4" spans="1:10" ht="9.6" customHeight="1" x14ac:dyDescent="0.3"/>
    <row r="5" spans="1:10" ht="4.2" customHeight="1" x14ac:dyDescent="0.3"/>
    <row r="6" spans="1:10" ht="7.95" customHeight="1" x14ac:dyDescent="0.3"/>
    <row r="7" spans="1:10" ht="42" customHeight="1" x14ac:dyDescent="0.3">
      <c r="B7" s="31"/>
      <c r="C7" s="31"/>
      <c r="D7" s="31"/>
      <c r="E7" s="31"/>
      <c r="F7" s="31"/>
      <c r="G7" s="31"/>
      <c r="H7" s="31"/>
      <c r="I7" s="31"/>
      <c r="J7" s="31"/>
    </row>
    <row r="8" spans="1:10" ht="37.950000000000003" customHeight="1" x14ac:dyDescent="0.3"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3">
      <c r="B9" s="31"/>
      <c r="C9" s="31"/>
      <c r="D9" s="31"/>
      <c r="E9" s="31"/>
      <c r="F9" s="31"/>
      <c r="G9" s="31"/>
      <c r="H9" s="31"/>
      <c r="I9" s="31"/>
      <c r="J9" s="31"/>
    </row>
    <row r="10" spans="1:10" x14ac:dyDescent="0.3"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8" customHeight="1" x14ac:dyDescent="0.3">
      <c r="B11" s="31"/>
      <c r="C11" s="31"/>
      <c r="D11" s="31"/>
      <c r="E11" s="488" t="s">
        <v>7</v>
      </c>
      <c r="F11" s="488"/>
      <c r="G11" s="488"/>
      <c r="H11" s="488"/>
      <c r="I11" s="488"/>
      <c r="J11" s="31"/>
    </row>
    <row r="12" spans="1:10" ht="19.2" customHeight="1" x14ac:dyDescent="0.3">
      <c r="B12" s="478" t="s">
        <v>354</v>
      </c>
      <c r="C12" s="478"/>
      <c r="D12" s="31"/>
      <c r="E12" s="31"/>
      <c r="F12" s="489" t="s">
        <v>353</v>
      </c>
      <c r="G12" s="489"/>
      <c r="H12" s="31"/>
      <c r="I12" s="31"/>
      <c r="J12" s="31"/>
    </row>
    <row r="13" spans="1:10" ht="39.6" customHeight="1" x14ac:dyDescent="0.3">
      <c r="B13" s="478"/>
      <c r="C13" s="478"/>
      <c r="D13" s="31"/>
      <c r="E13" s="31"/>
      <c r="F13" s="31"/>
      <c r="G13" s="31"/>
      <c r="H13" s="31"/>
      <c r="I13" s="31"/>
      <c r="J13" s="31"/>
    </row>
    <row r="14" spans="1:10" ht="19.2" customHeight="1" x14ac:dyDescent="0.3">
      <c r="B14" s="477"/>
      <c r="C14" s="477"/>
      <c r="D14" s="31"/>
      <c r="E14" s="31"/>
      <c r="F14" s="31"/>
      <c r="G14" s="31"/>
      <c r="H14" s="31"/>
      <c r="I14" s="31"/>
      <c r="J14" s="31"/>
    </row>
    <row r="15" spans="1:10" x14ac:dyDescent="0.3">
      <c r="B15" s="477"/>
      <c r="C15" s="477"/>
      <c r="D15" s="31"/>
      <c r="E15" s="31"/>
      <c r="F15" s="31"/>
      <c r="G15" s="31"/>
      <c r="H15" s="31"/>
      <c r="I15" s="31"/>
      <c r="J15" s="31"/>
    </row>
    <row r="16" spans="1:10" ht="55.2" customHeight="1" x14ac:dyDescent="0.3">
      <c r="B16" s="32"/>
      <c r="C16" s="32"/>
      <c r="D16" s="32"/>
      <c r="E16" s="32"/>
      <c r="F16" s="32"/>
      <c r="G16" s="32"/>
      <c r="H16" s="32"/>
      <c r="I16" s="32"/>
      <c r="J16" s="32"/>
    </row>
    <row r="19" ht="10.199999999999999" customHeight="1" x14ac:dyDescent="0.3"/>
  </sheetData>
  <mergeCells count="7">
    <mergeCell ref="B15:C15"/>
    <mergeCell ref="B12:C13"/>
    <mergeCell ref="A1:A3"/>
    <mergeCell ref="B1:C3"/>
    <mergeCell ref="E11:I11"/>
    <mergeCell ref="F12:G12"/>
    <mergeCell ref="B14:C14"/>
  </mergeCells>
  <printOptions horizontalCentered="1" verticalCentered="1"/>
  <pageMargins left="0.48" right="0.49" top="0.47244094488188981" bottom="0.55118110236220474" header="0.31496062992125984" footer="0.31496062992125984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5" sqref="R15"/>
    </sheetView>
  </sheetViews>
  <sheetFormatPr baseColWidth="10" defaultColWidth="11.44140625" defaultRowHeight="14.4" x14ac:dyDescent="0.3"/>
  <cols>
    <col min="1" max="1" width="49.33203125" customWidth="1"/>
    <col min="2" max="2" width="11.441406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49.95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13" t="s">
        <v>250</v>
      </c>
      <c r="B3" s="112" t="s">
        <v>141</v>
      </c>
      <c r="C3" s="84">
        <v>1</v>
      </c>
      <c r="D3" s="84"/>
      <c r="E3" s="84">
        <v>1</v>
      </c>
      <c r="F3" s="84">
        <v>1</v>
      </c>
      <c r="G3" s="83"/>
      <c r="H3" s="83"/>
      <c r="I3" s="83"/>
      <c r="J3" s="83"/>
      <c r="K3" s="83"/>
      <c r="L3" s="83"/>
      <c r="M3" s="83"/>
      <c r="N3" s="84"/>
      <c r="O3" s="84"/>
      <c r="P3" s="84"/>
      <c r="Q3" s="84">
        <v>1</v>
      </c>
      <c r="R3" s="84"/>
      <c r="S3" s="84"/>
      <c r="T3" s="84"/>
      <c r="U3" s="85">
        <v>1</v>
      </c>
      <c r="V3" s="1"/>
      <c r="W3" s="132">
        <f>IF($C3=0,"",F3/$C3)</f>
        <v>1</v>
      </c>
      <c r="X3" s="140"/>
      <c r="Y3" s="140"/>
      <c r="Z3" s="190"/>
      <c r="AA3" s="140"/>
      <c r="AB3" s="140"/>
      <c r="AC3" s="140"/>
      <c r="AD3" s="140"/>
      <c r="AE3" s="133">
        <f>IF((N3+O3+P3+Q3)=0,"",1-(Q3/(N3+O3+P3+Q3)))</f>
        <v>0</v>
      </c>
      <c r="AF3" s="121" t="str">
        <f t="shared" ref="AF3:AF70" si="0">IF((N3+O3+P3)=0,"",(N3+O3)/(N3+O3+P3))</f>
        <v/>
      </c>
      <c r="AG3" s="133">
        <f t="shared" ref="AG3:AG70" si="1">IF((R3+S3+T3+U3)=0,"",1-(U3/(R3+S3+T3+U3)))</f>
        <v>0</v>
      </c>
      <c r="AH3" s="134" t="str">
        <f t="shared" ref="AH3:AH70" si="2">IF((R3+S3+T3)=0,"",(S3+R3)/(R3+S3+T3))</f>
        <v/>
      </c>
    </row>
    <row r="4" spans="1:34" ht="13.95" customHeight="1" x14ac:dyDescent="0.3">
      <c r="A4" s="605"/>
      <c r="B4" s="399" t="s">
        <v>142</v>
      </c>
      <c r="C4" s="345">
        <v>36</v>
      </c>
      <c r="D4" s="345">
        <v>1</v>
      </c>
      <c r="E4" s="345">
        <v>4</v>
      </c>
      <c r="F4" s="345">
        <f>5+4</f>
        <v>9</v>
      </c>
      <c r="G4" s="346"/>
      <c r="H4" s="346"/>
      <c r="I4" s="346"/>
      <c r="J4" s="346"/>
      <c r="K4" s="346"/>
      <c r="L4" s="346"/>
      <c r="M4" s="346"/>
      <c r="N4" s="345">
        <v>18</v>
      </c>
      <c r="O4" s="345">
        <v>7</v>
      </c>
      <c r="P4" s="345">
        <v>3</v>
      </c>
      <c r="Q4" s="345">
        <v>8</v>
      </c>
      <c r="R4" s="345"/>
      <c r="S4" s="345">
        <v>10</v>
      </c>
      <c r="T4" s="345">
        <v>2</v>
      </c>
      <c r="U4" s="376">
        <v>25</v>
      </c>
      <c r="V4" s="1"/>
      <c r="W4" s="225">
        <f t="shared" ref="W4:W70" si="3">IF($C4=0,"",F4/$C4)</f>
        <v>0.25</v>
      </c>
      <c r="X4" s="164"/>
      <c r="Y4" s="164"/>
      <c r="Z4" s="169"/>
      <c r="AA4" s="164"/>
      <c r="AB4" s="164"/>
      <c r="AC4" s="164"/>
      <c r="AD4" s="164"/>
      <c r="AE4" s="167">
        <f t="shared" ref="AE4:AE43" si="4">IF((N4+O4+P4+Q4)=0,"",1-(Q4/(N4+O4+P4+Q4)))</f>
        <v>0.77777777777777779</v>
      </c>
      <c r="AF4" s="163">
        <f t="shared" si="0"/>
        <v>0.8928571428571429</v>
      </c>
      <c r="AG4" s="167">
        <f t="shared" si="1"/>
        <v>0.32432432432432434</v>
      </c>
      <c r="AH4" s="226">
        <f t="shared" si="2"/>
        <v>0.83333333333333337</v>
      </c>
    </row>
    <row r="5" spans="1:34" ht="13.95" customHeight="1" x14ac:dyDescent="0.3">
      <c r="A5" s="614"/>
      <c r="B5" s="118" t="s">
        <v>143</v>
      </c>
      <c r="C5" s="86">
        <v>19</v>
      </c>
      <c r="D5" s="86">
        <v>2</v>
      </c>
      <c r="E5" s="86">
        <v>1</v>
      </c>
      <c r="F5" s="86">
        <v>2</v>
      </c>
      <c r="G5" s="86">
        <v>16</v>
      </c>
      <c r="H5" s="86">
        <v>13</v>
      </c>
      <c r="I5" s="86"/>
      <c r="J5" s="86"/>
      <c r="K5" s="86"/>
      <c r="L5" s="86"/>
      <c r="M5" s="86"/>
      <c r="N5" s="86">
        <v>6</v>
      </c>
      <c r="O5" s="86">
        <v>11</v>
      </c>
      <c r="P5" s="86">
        <v>1</v>
      </c>
      <c r="Q5" s="86">
        <v>1</v>
      </c>
      <c r="R5" s="86"/>
      <c r="S5" s="86">
        <v>5</v>
      </c>
      <c r="T5" s="86"/>
      <c r="U5" s="87">
        <v>13</v>
      </c>
      <c r="V5" s="1"/>
      <c r="W5" s="225">
        <f t="shared" si="3"/>
        <v>0.10526315789473684</v>
      </c>
      <c r="X5" s="163">
        <f t="shared" ref="X5:X69" si="5">IF($C5=0,"",G5/$C5)</f>
        <v>0.84210526315789469</v>
      </c>
      <c r="Y5" s="163">
        <f t="shared" ref="Y5:Y14" si="6">IF($G5=0,"",H5/$G5)</f>
        <v>0.8125</v>
      </c>
      <c r="Z5" s="167" t="str">
        <f t="shared" ref="Z5:Z14" si="7">IF((I5+K5+L5+M5)=0,"",1-(M5/(I5+K5+L5+M5)))</f>
        <v/>
      </c>
      <c r="AA5" s="163" t="str">
        <f t="shared" ref="AA5:AA70" si="8">IF(($I5+$K5+$L5)=0,"",I5/($I5+$L5+$K5))</f>
        <v/>
      </c>
      <c r="AB5" s="168" t="str">
        <f t="shared" ref="AB5:AB69" si="9">IF(AND((($I5+$K5+$L5)=0),($I5=0)),"",$J5/($I5))</f>
        <v/>
      </c>
      <c r="AC5" s="163" t="str">
        <f t="shared" ref="AC5:AC70" si="10">IF(($I5+$K5+$L5)=0,"",K5/($K5+$L5+$I5))</f>
        <v/>
      </c>
      <c r="AD5" s="163" t="str">
        <f t="shared" ref="AD5:AD14" si="11">IF(($I5+$K5+$L5)=0,"",($I5+$K5)/($I5+$K5+$L5))</f>
        <v/>
      </c>
      <c r="AE5" s="167">
        <f t="shared" si="4"/>
        <v>0.94736842105263164</v>
      </c>
      <c r="AF5" s="163">
        <f t="shared" si="0"/>
        <v>0.94444444444444442</v>
      </c>
      <c r="AG5" s="167">
        <f t="shared" si="1"/>
        <v>0.27777777777777779</v>
      </c>
      <c r="AH5" s="226">
        <f t="shared" si="2"/>
        <v>1</v>
      </c>
    </row>
    <row r="6" spans="1:34" ht="13.95" customHeight="1" x14ac:dyDescent="0.3">
      <c r="A6" s="615" t="s">
        <v>251</v>
      </c>
      <c r="B6" s="114" t="s">
        <v>141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5" t="str">
        <f t="shared" si="3"/>
        <v/>
      </c>
      <c r="X6" s="164"/>
      <c r="Y6" s="164"/>
      <c r="Z6" s="169"/>
      <c r="AA6" s="164"/>
      <c r="AB6" s="164"/>
      <c r="AC6" s="164"/>
      <c r="AD6" s="164"/>
      <c r="AE6" s="167" t="str">
        <f t="shared" si="4"/>
        <v/>
      </c>
      <c r="AF6" s="163" t="str">
        <f t="shared" si="0"/>
        <v/>
      </c>
      <c r="AG6" s="167" t="str">
        <f t="shared" si="1"/>
        <v/>
      </c>
      <c r="AH6" s="226" t="str">
        <f t="shared" si="2"/>
        <v/>
      </c>
    </row>
    <row r="7" spans="1:34" ht="13.95" customHeight="1" x14ac:dyDescent="0.3">
      <c r="A7" s="596"/>
      <c r="B7" s="399" t="s">
        <v>142</v>
      </c>
      <c r="C7" s="345"/>
      <c r="D7" s="345"/>
      <c r="E7" s="345"/>
      <c r="F7" s="345"/>
      <c r="G7" s="346"/>
      <c r="H7" s="346"/>
      <c r="I7" s="346"/>
      <c r="J7" s="346"/>
      <c r="K7" s="346"/>
      <c r="L7" s="346"/>
      <c r="M7" s="346"/>
      <c r="N7" s="345"/>
      <c r="O7" s="345"/>
      <c r="P7" s="345"/>
      <c r="Q7" s="345"/>
      <c r="R7" s="345"/>
      <c r="S7" s="345"/>
      <c r="T7" s="345"/>
      <c r="U7" s="376"/>
      <c r="V7" s="1"/>
      <c r="W7" s="225" t="str">
        <f t="shared" si="3"/>
        <v/>
      </c>
      <c r="X7" s="164"/>
      <c r="Y7" s="164"/>
      <c r="Z7" s="169"/>
      <c r="AA7" s="164"/>
      <c r="AB7" s="164"/>
      <c r="AC7" s="164"/>
      <c r="AD7" s="164"/>
      <c r="AE7" s="167" t="str">
        <f t="shared" si="4"/>
        <v/>
      </c>
      <c r="AF7" s="163" t="str">
        <f t="shared" si="0"/>
        <v/>
      </c>
      <c r="AG7" s="167" t="str">
        <f t="shared" si="1"/>
        <v/>
      </c>
      <c r="AH7" s="226" t="str">
        <f t="shared" si="2"/>
        <v/>
      </c>
    </row>
    <row r="8" spans="1:34" ht="13.95" customHeight="1" x14ac:dyDescent="0.3">
      <c r="A8" s="605"/>
      <c r="B8" s="118" t="s">
        <v>143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5" t="str">
        <f t="shared" si="3"/>
        <v/>
      </c>
      <c r="X8" s="163" t="str">
        <f t="shared" si="5"/>
        <v/>
      </c>
      <c r="Y8" s="163" t="str">
        <f t="shared" si="6"/>
        <v/>
      </c>
      <c r="Z8" s="167" t="str">
        <f t="shared" si="7"/>
        <v/>
      </c>
      <c r="AA8" s="163" t="str">
        <f t="shared" si="8"/>
        <v/>
      </c>
      <c r="AB8" s="168" t="str">
        <f t="shared" si="9"/>
        <v/>
      </c>
      <c r="AC8" s="163" t="str">
        <f t="shared" si="10"/>
        <v/>
      </c>
      <c r="AD8" s="163" t="str">
        <f t="shared" si="11"/>
        <v/>
      </c>
      <c r="AE8" s="167" t="str">
        <f t="shared" si="4"/>
        <v/>
      </c>
      <c r="AF8" s="163" t="str">
        <f t="shared" si="0"/>
        <v/>
      </c>
      <c r="AG8" s="167" t="str">
        <f t="shared" si="1"/>
        <v/>
      </c>
      <c r="AH8" s="226" t="str">
        <f t="shared" si="2"/>
        <v/>
      </c>
    </row>
    <row r="9" spans="1:34" ht="13.95" customHeight="1" x14ac:dyDescent="0.3">
      <c r="A9" s="614" t="s">
        <v>252</v>
      </c>
      <c r="B9" s="114" t="s">
        <v>141</v>
      </c>
      <c r="C9" s="89"/>
      <c r="D9" s="89"/>
      <c r="E9" s="89"/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1"/>
      <c r="W9" s="225" t="str">
        <f t="shared" si="3"/>
        <v/>
      </c>
      <c r="X9" s="164"/>
      <c r="Y9" s="164"/>
      <c r="Z9" s="169"/>
      <c r="AA9" s="164"/>
      <c r="AB9" s="164"/>
      <c r="AC9" s="164"/>
      <c r="AD9" s="164"/>
      <c r="AE9" s="167" t="str">
        <f t="shared" si="4"/>
        <v/>
      </c>
      <c r="AF9" s="163" t="str">
        <f t="shared" si="0"/>
        <v/>
      </c>
      <c r="AG9" s="167" t="str">
        <f t="shared" si="1"/>
        <v/>
      </c>
      <c r="AH9" s="226" t="str">
        <f t="shared" si="2"/>
        <v/>
      </c>
    </row>
    <row r="10" spans="1:34" ht="13.95" customHeight="1" x14ac:dyDescent="0.3">
      <c r="A10" s="614"/>
      <c r="B10" s="399" t="s">
        <v>142</v>
      </c>
      <c r="C10" s="345"/>
      <c r="D10" s="345"/>
      <c r="E10" s="345"/>
      <c r="F10" s="345"/>
      <c r="G10" s="346"/>
      <c r="H10" s="346"/>
      <c r="I10" s="346"/>
      <c r="J10" s="346"/>
      <c r="K10" s="346"/>
      <c r="L10" s="346"/>
      <c r="M10" s="346"/>
      <c r="N10" s="345"/>
      <c r="O10" s="345"/>
      <c r="P10" s="345"/>
      <c r="Q10" s="345"/>
      <c r="R10" s="345"/>
      <c r="S10" s="345"/>
      <c r="T10" s="345"/>
      <c r="U10" s="376"/>
      <c r="V10" s="1"/>
      <c r="W10" s="225"/>
      <c r="X10" s="164"/>
      <c r="Y10" s="164"/>
      <c r="Z10" s="169"/>
      <c r="AA10" s="164"/>
      <c r="AB10" s="164"/>
      <c r="AC10" s="164"/>
      <c r="AD10" s="164"/>
      <c r="AE10" s="167" t="str">
        <f t="shared" si="4"/>
        <v/>
      </c>
      <c r="AF10" s="163" t="str">
        <f t="shared" si="0"/>
        <v/>
      </c>
      <c r="AG10" s="167" t="str">
        <f t="shared" si="1"/>
        <v/>
      </c>
      <c r="AH10" s="226" t="str">
        <f t="shared" si="2"/>
        <v/>
      </c>
    </row>
    <row r="11" spans="1:34" ht="13.95" customHeight="1" x14ac:dyDescent="0.3">
      <c r="A11" s="614"/>
      <c r="B11" s="118" t="s">
        <v>143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1"/>
      <c r="W11" s="225"/>
      <c r="X11" s="163" t="str">
        <f>IF($C11=0,"",G11/$C11)</f>
        <v/>
      </c>
      <c r="Y11" s="163" t="str">
        <f t="shared" si="6"/>
        <v/>
      </c>
      <c r="Z11" s="167" t="str">
        <f t="shared" si="7"/>
        <v/>
      </c>
      <c r="AA11" s="163" t="str">
        <f>IF(($I11+$K11+$L11)=0,"",I11/($I11+$L11+$K11))</f>
        <v/>
      </c>
      <c r="AB11" s="168" t="str">
        <f>IF(AND((($I11+$K11+$L11)=0),($I11=0)),"",$J11/($I11))</f>
        <v/>
      </c>
      <c r="AC11" s="163" t="str">
        <f>IF(($I11+$K11+$L11)=0,"",K11/($K11+$L11+$I11))</f>
        <v/>
      </c>
      <c r="AD11" s="163" t="str">
        <f t="shared" si="11"/>
        <v/>
      </c>
      <c r="AE11" s="167" t="str">
        <f t="shared" si="4"/>
        <v/>
      </c>
      <c r="AF11" s="163" t="str">
        <f t="shared" si="0"/>
        <v/>
      </c>
      <c r="AG11" s="167" t="str">
        <f t="shared" si="1"/>
        <v/>
      </c>
      <c r="AH11" s="226" t="str">
        <f t="shared" si="2"/>
        <v/>
      </c>
    </row>
    <row r="12" spans="1:34" ht="13.95" customHeight="1" x14ac:dyDescent="0.3">
      <c r="A12" s="614" t="s">
        <v>253</v>
      </c>
      <c r="B12" s="114" t="s">
        <v>141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1"/>
      <c r="W12" s="225"/>
      <c r="X12" s="164"/>
      <c r="Y12" s="164"/>
      <c r="Z12" s="169"/>
      <c r="AA12" s="164"/>
      <c r="AB12" s="164"/>
      <c r="AC12" s="164"/>
      <c r="AD12" s="164"/>
      <c r="AE12" s="167" t="str">
        <f t="shared" si="4"/>
        <v/>
      </c>
      <c r="AF12" s="163" t="str">
        <f t="shared" si="0"/>
        <v/>
      </c>
      <c r="AG12" s="167" t="str">
        <f t="shared" si="1"/>
        <v/>
      </c>
      <c r="AH12" s="226" t="str">
        <f t="shared" si="2"/>
        <v/>
      </c>
    </row>
    <row r="13" spans="1:34" ht="13.95" customHeight="1" x14ac:dyDescent="0.3">
      <c r="A13" s="614"/>
      <c r="B13" s="399" t="s">
        <v>142</v>
      </c>
      <c r="C13" s="345"/>
      <c r="D13" s="345"/>
      <c r="E13" s="345"/>
      <c r="F13" s="345"/>
      <c r="G13" s="346"/>
      <c r="H13" s="346"/>
      <c r="I13" s="346"/>
      <c r="J13" s="346"/>
      <c r="K13" s="346"/>
      <c r="L13" s="346"/>
      <c r="M13" s="346"/>
      <c r="N13" s="345"/>
      <c r="O13" s="345"/>
      <c r="P13" s="345"/>
      <c r="Q13" s="345"/>
      <c r="R13" s="345"/>
      <c r="S13" s="345"/>
      <c r="T13" s="345"/>
      <c r="U13" s="376"/>
      <c r="V13" s="1"/>
      <c r="W13" s="225"/>
      <c r="X13" s="164"/>
      <c r="Y13" s="164"/>
      <c r="Z13" s="169"/>
      <c r="AA13" s="164"/>
      <c r="AB13" s="164"/>
      <c r="AC13" s="164"/>
      <c r="AD13" s="164"/>
      <c r="AE13" s="167" t="str">
        <f t="shared" si="4"/>
        <v/>
      </c>
      <c r="AF13" s="163" t="str">
        <f t="shared" si="0"/>
        <v/>
      </c>
      <c r="AG13" s="167" t="str">
        <f t="shared" si="1"/>
        <v/>
      </c>
      <c r="AH13" s="226" t="str">
        <f t="shared" si="2"/>
        <v/>
      </c>
    </row>
    <row r="14" spans="1:34" ht="13.95" customHeight="1" x14ac:dyDescent="0.3">
      <c r="A14" s="614"/>
      <c r="B14" s="118" t="s">
        <v>143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1"/>
      <c r="W14" s="225"/>
      <c r="X14" s="163" t="str">
        <f>IF($C14=0,"",G14/$C14)</f>
        <v/>
      </c>
      <c r="Y14" s="163" t="str">
        <f t="shared" si="6"/>
        <v/>
      </c>
      <c r="Z14" s="167" t="str">
        <f t="shared" si="7"/>
        <v/>
      </c>
      <c r="AA14" s="163" t="str">
        <f>IF(($I14+$K14+$L14)=0,"",I14/($I14+$L14+$K14))</f>
        <v/>
      </c>
      <c r="AB14" s="168" t="str">
        <f>IF(AND((($I14+$K14+$L14)=0),($I14=0)),"",$J14/($I14))</f>
        <v/>
      </c>
      <c r="AC14" s="163" t="str">
        <f>IF(($I14+$K14+$L14)=0,"",K14/($K14+$L14+$I14))</f>
        <v/>
      </c>
      <c r="AD14" s="163" t="str">
        <f t="shared" si="11"/>
        <v/>
      </c>
      <c r="AE14" s="167" t="str">
        <f t="shared" si="4"/>
        <v/>
      </c>
      <c r="AF14" s="163" t="str">
        <f t="shared" si="0"/>
        <v/>
      </c>
      <c r="AG14" s="167" t="str">
        <f t="shared" si="1"/>
        <v/>
      </c>
      <c r="AH14" s="226" t="str">
        <f t="shared" si="2"/>
        <v/>
      </c>
    </row>
    <row r="15" spans="1:34" s="150" customFormat="1" ht="13.95" customHeight="1" x14ac:dyDescent="0.3">
      <c r="A15" s="616" t="s">
        <v>254</v>
      </c>
      <c r="B15" s="120" t="s">
        <v>141</v>
      </c>
      <c r="C15" s="148"/>
      <c r="D15" s="148"/>
      <c r="E15" s="148"/>
      <c r="F15" s="148"/>
      <c r="G15" s="88"/>
      <c r="H15" s="88"/>
      <c r="I15" s="88"/>
      <c r="J15" s="88"/>
      <c r="K15" s="88"/>
      <c r="L15" s="88"/>
      <c r="M15" s="88"/>
      <c r="N15" s="148"/>
      <c r="O15" s="148"/>
      <c r="P15" s="148"/>
      <c r="Q15" s="148"/>
      <c r="R15" s="148"/>
      <c r="S15" s="148"/>
      <c r="T15" s="148"/>
      <c r="U15" s="149"/>
      <c r="V15" s="152"/>
      <c r="W15" s="225"/>
      <c r="X15" s="164"/>
      <c r="Y15" s="164"/>
      <c r="Z15" s="165"/>
      <c r="AA15" s="164"/>
      <c r="AB15" s="164"/>
      <c r="AC15" s="164"/>
      <c r="AD15" s="164"/>
      <c r="AE15" s="167" t="str">
        <f t="shared" si="4"/>
        <v/>
      </c>
      <c r="AF15" s="163" t="str">
        <f t="shared" si="0"/>
        <v/>
      </c>
      <c r="AG15" s="167" t="str">
        <f t="shared" si="1"/>
        <v/>
      </c>
      <c r="AH15" s="226" t="str">
        <f t="shared" si="2"/>
        <v/>
      </c>
    </row>
    <row r="16" spans="1:34" s="150" customFormat="1" ht="13.95" customHeight="1" x14ac:dyDescent="0.3">
      <c r="A16" s="616"/>
      <c r="B16" s="399" t="s">
        <v>142</v>
      </c>
      <c r="C16" s="442"/>
      <c r="D16" s="442"/>
      <c r="E16" s="442"/>
      <c r="F16" s="442"/>
      <c r="G16" s="346"/>
      <c r="H16" s="346"/>
      <c r="I16" s="346"/>
      <c r="J16" s="346"/>
      <c r="K16" s="346"/>
      <c r="L16" s="346"/>
      <c r="M16" s="346"/>
      <c r="N16" s="442"/>
      <c r="O16" s="442"/>
      <c r="P16" s="442"/>
      <c r="Q16" s="442"/>
      <c r="R16" s="442"/>
      <c r="S16" s="442"/>
      <c r="T16" s="442"/>
      <c r="U16" s="443"/>
      <c r="V16" s="152"/>
      <c r="W16" s="225"/>
      <c r="X16" s="164"/>
      <c r="Y16" s="164"/>
      <c r="Z16" s="165"/>
      <c r="AA16" s="164"/>
      <c r="AB16" s="164"/>
      <c r="AC16" s="164"/>
      <c r="AD16" s="164"/>
      <c r="AE16" s="167" t="str">
        <f t="shared" si="4"/>
        <v/>
      </c>
      <c r="AF16" s="163" t="str">
        <f t="shared" si="0"/>
        <v/>
      </c>
      <c r="AG16" s="167" t="str">
        <f t="shared" si="1"/>
        <v/>
      </c>
      <c r="AH16" s="226" t="str">
        <f t="shared" si="2"/>
        <v/>
      </c>
    </row>
    <row r="17" spans="1:34" s="150" customFormat="1" ht="13.95" customHeight="1" x14ac:dyDescent="0.3">
      <c r="A17" s="617"/>
      <c r="B17" s="113" t="s">
        <v>143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51"/>
      <c r="V17" s="152"/>
      <c r="W17" s="225"/>
      <c r="X17" s="168" t="str">
        <f t="shared" si="5"/>
        <v/>
      </c>
      <c r="Y17" s="168" t="str">
        <f t="shared" ref="Y17:Y48" si="12">IF($G17=0,"",H17/$G17)</f>
        <v/>
      </c>
      <c r="Z17" s="167" t="str">
        <f t="shared" ref="Z17:Z48" si="13">IF((I17+K17+L17+M17)=0,"",1-(M17/(I17+K17+L17+M17)))</f>
        <v/>
      </c>
      <c r="AA17" s="168" t="str">
        <f t="shared" si="8"/>
        <v/>
      </c>
      <c r="AB17" s="168" t="str">
        <f t="shared" si="9"/>
        <v/>
      </c>
      <c r="AC17" s="168" t="str">
        <f t="shared" si="10"/>
        <v/>
      </c>
      <c r="AD17" s="168" t="str">
        <f t="shared" ref="AD17:AD48" si="14">IF(($I17+$K17+$L17)=0,"",($I17+$K17)/($I17+$K17+$L17))</f>
        <v/>
      </c>
      <c r="AE17" s="167" t="str">
        <f t="shared" si="4"/>
        <v/>
      </c>
      <c r="AF17" s="163" t="str">
        <f t="shared" si="0"/>
        <v/>
      </c>
      <c r="AG17" s="167" t="str">
        <f t="shared" si="1"/>
        <v/>
      </c>
      <c r="AH17" s="226" t="str">
        <f t="shared" si="2"/>
        <v/>
      </c>
    </row>
    <row r="18" spans="1:34" s="150" customFormat="1" ht="13.95" customHeight="1" x14ac:dyDescent="0.3">
      <c r="A18" s="617" t="s">
        <v>255</v>
      </c>
      <c r="B18" s="114" t="s">
        <v>141</v>
      </c>
      <c r="C18" s="148"/>
      <c r="D18" s="148"/>
      <c r="E18" s="148"/>
      <c r="F18" s="148"/>
      <c r="G18" s="88"/>
      <c r="H18" s="88"/>
      <c r="I18" s="88"/>
      <c r="J18" s="88"/>
      <c r="K18" s="88"/>
      <c r="L18" s="88"/>
      <c r="M18" s="88"/>
      <c r="N18" s="148"/>
      <c r="O18" s="148"/>
      <c r="P18" s="148"/>
      <c r="Q18" s="148"/>
      <c r="R18" s="148"/>
      <c r="S18" s="148"/>
      <c r="T18" s="148"/>
      <c r="U18" s="149"/>
      <c r="V18" s="152"/>
      <c r="W18" s="225"/>
      <c r="X18" s="164"/>
      <c r="Y18" s="164"/>
      <c r="Z18" s="169"/>
      <c r="AA18" s="164"/>
      <c r="AB18" s="164"/>
      <c r="AC18" s="164"/>
      <c r="AD18" s="164"/>
      <c r="AE18" s="167" t="str">
        <f t="shared" si="4"/>
        <v/>
      </c>
      <c r="AF18" s="163" t="str">
        <f t="shared" si="0"/>
        <v/>
      </c>
      <c r="AG18" s="167" t="str">
        <f t="shared" si="1"/>
        <v/>
      </c>
      <c r="AH18" s="226" t="str">
        <f t="shared" si="2"/>
        <v/>
      </c>
    </row>
    <row r="19" spans="1:34" s="150" customFormat="1" ht="13.95" customHeight="1" x14ac:dyDescent="0.3">
      <c r="A19" s="617"/>
      <c r="B19" s="399" t="s">
        <v>142</v>
      </c>
      <c r="C19" s="442"/>
      <c r="D19" s="442"/>
      <c r="E19" s="442"/>
      <c r="F19" s="442"/>
      <c r="G19" s="346"/>
      <c r="H19" s="346"/>
      <c r="I19" s="346"/>
      <c r="J19" s="346"/>
      <c r="K19" s="346"/>
      <c r="L19" s="346"/>
      <c r="M19" s="346"/>
      <c r="N19" s="442"/>
      <c r="O19" s="442"/>
      <c r="P19" s="442"/>
      <c r="Q19" s="442"/>
      <c r="R19" s="442"/>
      <c r="S19" s="442"/>
      <c r="T19" s="442"/>
      <c r="U19" s="443"/>
      <c r="V19" s="152"/>
      <c r="W19" s="225"/>
      <c r="X19" s="164"/>
      <c r="Y19" s="164"/>
      <c r="Z19" s="169"/>
      <c r="AA19" s="164"/>
      <c r="AB19" s="164"/>
      <c r="AC19" s="164"/>
      <c r="AD19" s="164"/>
      <c r="AE19" s="167" t="str">
        <f t="shared" si="4"/>
        <v/>
      </c>
      <c r="AF19" s="163" t="str">
        <f t="shared" si="0"/>
        <v/>
      </c>
      <c r="AG19" s="167" t="str">
        <f t="shared" si="1"/>
        <v/>
      </c>
      <c r="AH19" s="226" t="str">
        <f t="shared" si="2"/>
        <v/>
      </c>
    </row>
    <row r="20" spans="1:34" s="150" customFormat="1" ht="13.95" customHeight="1" x14ac:dyDescent="0.3">
      <c r="A20" s="617"/>
      <c r="B20" s="118" t="s">
        <v>143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151"/>
      <c r="V20" s="152"/>
      <c r="W20" s="225"/>
      <c r="X20" s="168" t="str">
        <f t="shared" si="5"/>
        <v/>
      </c>
      <c r="Y20" s="168" t="str">
        <f t="shared" ref="Y20" si="15">IF($G20=0,"",H20/$G20)</f>
        <v/>
      </c>
      <c r="Z20" s="167" t="str">
        <f t="shared" ref="Z20" si="16">IF((I20+K20+L20+M20)=0,"",1-(M20/(I20+K20+L20+M20)))</f>
        <v/>
      </c>
      <c r="AA20" s="168" t="str">
        <f t="shared" si="8"/>
        <v/>
      </c>
      <c r="AB20" s="168" t="str">
        <f t="shared" si="9"/>
        <v/>
      </c>
      <c r="AC20" s="168" t="str">
        <f t="shared" si="10"/>
        <v/>
      </c>
      <c r="AD20" s="168" t="str">
        <f t="shared" ref="AD20" si="17">IF(($I20+$K20+$L20)=0,"",($I20+$K20)/($I20+$K20+$L20))</f>
        <v/>
      </c>
      <c r="AE20" s="167" t="str">
        <f t="shared" si="4"/>
        <v/>
      </c>
      <c r="AF20" s="163" t="str">
        <f t="shared" si="0"/>
        <v/>
      </c>
      <c r="AG20" s="167" t="str">
        <f t="shared" si="1"/>
        <v/>
      </c>
      <c r="AH20" s="226" t="str">
        <f t="shared" si="2"/>
        <v/>
      </c>
    </row>
    <row r="21" spans="1:34" ht="13.95" customHeight="1" x14ac:dyDescent="0.3">
      <c r="A21" s="615" t="s">
        <v>256</v>
      </c>
      <c r="B21" s="114" t="s">
        <v>141</v>
      </c>
      <c r="C21" s="89"/>
      <c r="D21" s="89"/>
      <c r="E21" s="89"/>
      <c r="F21" s="89"/>
      <c r="G21" s="88"/>
      <c r="H21" s="88"/>
      <c r="I21" s="88"/>
      <c r="J21" s="88"/>
      <c r="K21" s="88"/>
      <c r="L21" s="88"/>
      <c r="M21" s="88"/>
      <c r="N21" s="89"/>
      <c r="O21" s="89"/>
      <c r="P21" s="89"/>
      <c r="Q21" s="89"/>
      <c r="R21" s="89"/>
      <c r="S21" s="89"/>
      <c r="T21" s="89"/>
      <c r="U21" s="90"/>
      <c r="V21" s="1"/>
      <c r="W21" s="225"/>
      <c r="X21" s="164"/>
      <c r="Y21" s="164"/>
      <c r="Z21" s="169"/>
      <c r="AA21" s="164"/>
      <c r="AB21" s="164"/>
      <c r="AC21" s="164"/>
      <c r="AD21" s="164"/>
      <c r="AE21" s="167" t="str">
        <f t="shared" si="4"/>
        <v/>
      </c>
      <c r="AF21" s="163" t="str">
        <f t="shared" si="0"/>
        <v/>
      </c>
      <c r="AG21" s="167" t="str">
        <f t="shared" si="1"/>
        <v/>
      </c>
      <c r="AH21" s="226" t="str">
        <f t="shared" si="2"/>
        <v/>
      </c>
    </row>
    <row r="22" spans="1:34" ht="13.95" customHeight="1" x14ac:dyDescent="0.3">
      <c r="A22" s="596"/>
      <c r="B22" s="399" t="s">
        <v>142</v>
      </c>
      <c r="C22" s="345">
        <v>8</v>
      </c>
      <c r="D22" s="345"/>
      <c r="E22" s="345">
        <v>1</v>
      </c>
      <c r="F22" s="345">
        <v>3</v>
      </c>
      <c r="G22" s="346"/>
      <c r="H22" s="346"/>
      <c r="I22" s="346"/>
      <c r="J22" s="346"/>
      <c r="K22" s="346"/>
      <c r="L22" s="346"/>
      <c r="M22" s="346"/>
      <c r="N22" s="345">
        <v>2</v>
      </c>
      <c r="O22" s="345">
        <v>2</v>
      </c>
      <c r="P22" s="345">
        <v>4</v>
      </c>
      <c r="Q22" s="345"/>
      <c r="R22" s="345">
        <v>1</v>
      </c>
      <c r="S22" s="345">
        <v>2</v>
      </c>
      <c r="T22" s="345"/>
      <c r="U22" s="376">
        <v>5</v>
      </c>
      <c r="V22" s="1"/>
      <c r="W22" s="225"/>
      <c r="X22" s="164"/>
      <c r="Y22" s="164"/>
      <c r="Z22" s="169"/>
      <c r="AA22" s="164"/>
      <c r="AB22" s="164"/>
      <c r="AC22" s="164"/>
      <c r="AD22" s="164"/>
      <c r="AE22" s="167">
        <f t="shared" si="4"/>
        <v>1</v>
      </c>
      <c r="AF22" s="163">
        <f t="shared" si="0"/>
        <v>0.5</v>
      </c>
      <c r="AG22" s="167">
        <f t="shared" si="1"/>
        <v>0.375</v>
      </c>
      <c r="AH22" s="226">
        <f t="shared" si="2"/>
        <v>1</v>
      </c>
    </row>
    <row r="23" spans="1:34" ht="13.95" customHeight="1" x14ac:dyDescent="0.3">
      <c r="A23" s="605"/>
      <c r="B23" s="118" t="s">
        <v>143</v>
      </c>
      <c r="C23" s="86">
        <v>3</v>
      </c>
      <c r="D23" s="86">
        <v>1</v>
      </c>
      <c r="E23" s="86"/>
      <c r="F23" s="86">
        <v>1</v>
      </c>
      <c r="G23" s="86">
        <v>2</v>
      </c>
      <c r="H23" s="86">
        <v>1</v>
      </c>
      <c r="I23" s="86"/>
      <c r="J23" s="86"/>
      <c r="K23" s="86"/>
      <c r="L23" s="86"/>
      <c r="M23" s="86"/>
      <c r="N23" s="86"/>
      <c r="O23" s="86">
        <v>1</v>
      </c>
      <c r="P23" s="86">
        <v>2</v>
      </c>
      <c r="Q23" s="86">
        <v>1</v>
      </c>
      <c r="R23" s="86"/>
      <c r="S23" s="86">
        <v>3</v>
      </c>
      <c r="T23" s="86"/>
      <c r="U23" s="87">
        <v>1</v>
      </c>
      <c r="V23" s="1"/>
      <c r="W23" s="225"/>
      <c r="X23" s="163">
        <f t="shared" si="5"/>
        <v>0.66666666666666663</v>
      </c>
      <c r="Y23" s="163">
        <f t="shared" si="12"/>
        <v>0.5</v>
      </c>
      <c r="Z23" s="167" t="str">
        <f t="shared" si="13"/>
        <v/>
      </c>
      <c r="AA23" s="163" t="str">
        <f t="shared" si="8"/>
        <v/>
      </c>
      <c r="AB23" s="168" t="str">
        <f t="shared" si="9"/>
        <v/>
      </c>
      <c r="AC23" s="163" t="str">
        <f t="shared" si="10"/>
        <v/>
      </c>
      <c r="AD23" s="163" t="str">
        <f t="shared" si="14"/>
        <v/>
      </c>
      <c r="AE23" s="167">
        <f t="shared" si="4"/>
        <v>0.75</v>
      </c>
      <c r="AF23" s="163">
        <f t="shared" si="0"/>
        <v>0.33333333333333331</v>
      </c>
      <c r="AG23" s="167">
        <f t="shared" si="1"/>
        <v>0.75</v>
      </c>
      <c r="AH23" s="226">
        <f t="shared" si="2"/>
        <v>1</v>
      </c>
    </row>
    <row r="24" spans="1:34" ht="13.95" customHeight="1" x14ac:dyDescent="0.3">
      <c r="A24" s="615" t="s">
        <v>257</v>
      </c>
      <c r="B24" s="114" t="s">
        <v>141</v>
      </c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9"/>
      <c r="O24" s="89"/>
      <c r="P24" s="89"/>
      <c r="Q24" s="89"/>
      <c r="R24" s="89"/>
      <c r="S24" s="89"/>
      <c r="T24" s="89"/>
      <c r="U24" s="90"/>
      <c r="V24" s="1"/>
      <c r="W24" s="225"/>
      <c r="X24" s="164"/>
      <c r="Y24" s="164"/>
      <c r="Z24" s="169"/>
      <c r="AA24" s="164"/>
      <c r="AB24" s="164"/>
      <c r="AC24" s="164"/>
      <c r="AD24" s="164"/>
      <c r="AE24" s="167" t="str">
        <f t="shared" si="4"/>
        <v/>
      </c>
      <c r="AF24" s="163" t="str">
        <f t="shared" si="0"/>
        <v/>
      </c>
      <c r="AG24" s="167" t="str">
        <f t="shared" si="1"/>
        <v/>
      </c>
      <c r="AH24" s="226" t="str">
        <f t="shared" si="2"/>
        <v/>
      </c>
    </row>
    <row r="25" spans="1:34" ht="13.95" customHeight="1" x14ac:dyDescent="0.3">
      <c r="A25" s="596"/>
      <c r="B25" s="399" t="s">
        <v>142</v>
      </c>
      <c r="C25" s="345">
        <v>2</v>
      </c>
      <c r="D25" s="345"/>
      <c r="E25" s="345"/>
      <c r="F25" s="345"/>
      <c r="G25" s="346"/>
      <c r="H25" s="346"/>
      <c r="I25" s="346"/>
      <c r="J25" s="346"/>
      <c r="K25" s="346"/>
      <c r="L25" s="346"/>
      <c r="M25" s="346"/>
      <c r="N25" s="345"/>
      <c r="O25" s="345"/>
      <c r="P25" s="345"/>
      <c r="Q25" s="345">
        <v>1</v>
      </c>
      <c r="R25" s="345"/>
      <c r="S25" s="345"/>
      <c r="T25" s="345"/>
      <c r="U25" s="376"/>
      <c r="V25" s="1"/>
      <c r="W25" s="225"/>
      <c r="X25" s="164"/>
      <c r="Y25" s="164"/>
      <c r="Z25" s="169"/>
      <c r="AA25" s="164"/>
      <c r="AB25" s="164"/>
      <c r="AC25" s="164"/>
      <c r="AD25" s="164"/>
      <c r="AE25" s="167">
        <f t="shared" si="4"/>
        <v>0</v>
      </c>
      <c r="AF25" s="163" t="str">
        <f t="shared" si="0"/>
        <v/>
      </c>
      <c r="AG25" s="167" t="str">
        <f t="shared" si="1"/>
        <v/>
      </c>
      <c r="AH25" s="226" t="str">
        <f t="shared" si="2"/>
        <v/>
      </c>
    </row>
    <row r="26" spans="1:34" ht="13.95" customHeight="1" x14ac:dyDescent="0.3">
      <c r="A26" s="605"/>
      <c r="B26" s="118" t="s">
        <v>143</v>
      </c>
      <c r="C26" s="86">
        <v>3</v>
      </c>
      <c r="D26" s="86"/>
      <c r="E26" s="86"/>
      <c r="F26" s="86"/>
      <c r="G26" s="86">
        <v>3</v>
      </c>
      <c r="H26" s="86">
        <v>3</v>
      </c>
      <c r="I26" s="86"/>
      <c r="J26" s="86"/>
      <c r="K26" s="86"/>
      <c r="L26" s="86"/>
      <c r="M26" s="86"/>
      <c r="N26" s="86"/>
      <c r="O26" s="86">
        <v>3</v>
      </c>
      <c r="P26" s="86"/>
      <c r="Q26" s="86">
        <v>1</v>
      </c>
      <c r="R26" s="86"/>
      <c r="S26" s="86">
        <v>3</v>
      </c>
      <c r="T26" s="86"/>
      <c r="U26" s="87"/>
      <c r="V26" s="1"/>
      <c r="W26" s="225"/>
      <c r="X26" s="163">
        <f t="shared" si="5"/>
        <v>1</v>
      </c>
      <c r="Y26" s="163">
        <f t="shared" si="12"/>
        <v>1</v>
      </c>
      <c r="Z26" s="167" t="str">
        <f t="shared" si="13"/>
        <v/>
      </c>
      <c r="AA26" s="163" t="str">
        <f t="shared" si="8"/>
        <v/>
      </c>
      <c r="AB26" s="168" t="str">
        <f t="shared" si="9"/>
        <v/>
      </c>
      <c r="AC26" s="163" t="str">
        <f t="shared" si="10"/>
        <v/>
      </c>
      <c r="AD26" s="163" t="str">
        <f t="shared" si="14"/>
        <v/>
      </c>
      <c r="AE26" s="167">
        <f t="shared" si="4"/>
        <v>0.75</v>
      </c>
      <c r="AF26" s="163">
        <f t="shared" si="0"/>
        <v>1</v>
      </c>
      <c r="AG26" s="167">
        <f t="shared" si="1"/>
        <v>1</v>
      </c>
      <c r="AH26" s="226">
        <f t="shared" si="2"/>
        <v>1</v>
      </c>
    </row>
    <row r="27" spans="1:34" ht="13.95" customHeight="1" x14ac:dyDescent="0.3">
      <c r="A27" s="614" t="s">
        <v>258</v>
      </c>
      <c r="B27" s="114" t="s">
        <v>141</v>
      </c>
      <c r="C27" s="89"/>
      <c r="D27" s="89"/>
      <c r="E27" s="89"/>
      <c r="F27" s="89"/>
      <c r="G27" s="88"/>
      <c r="H27" s="88"/>
      <c r="I27" s="88"/>
      <c r="J27" s="88"/>
      <c r="K27" s="88"/>
      <c r="L27" s="88"/>
      <c r="M27" s="88"/>
      <c r="N27" s="89"/>
      <c r="O27" s="89"/>
      <c r="P27" s="89"/>
      <c r="Q27" s="89"/>
      <c r="R27" s="89"/>
      <c r="S27" s="89"/>
      <c r="T27" s="89"/>
      <c r="U27" s="90"/>
      <c r="V27" s="1"/>
      <c r="W27" s="225"/>
      <c r="X27" s="164"/>
      <c r="Y27" s="164"/>
      <c r="Z27" s="169"/>
      <c r="AA27" s="164"/>
      <c r="AB27" s="164"/>
      <c r="AC27" s="164"/>
      <c r="AD27" s="164"/>
      <c r="AE27" s="167" t="str">
        <f t="shared" si="4"/>
        <v/>
      </c>
      <c r="AF27" s="163" t="str">
        <f t="shared" si="0"/>
        <v/>
      </c>
      <c r="AG27" s="167" t="str">
        <f t="shared" si="1"/>
        <v/>
      </c>
      <c r="AH27" s="226" t="str">
        <f t="shared" si="2"/>
        <v/>
      </c>
    </row>
    <row r="28" spans="1:34" ht="13.95" customHeight="1" x14ac:dyDescent="0.3">
      <c r="A28" s="614"/>
      <c r="B28" s="399" t="s">
        <v>142</v>
      </c>
      <c r="C28" s="345"/>
      <c r="D28" s="345"/>
      <c r="E28" s="345"/>
      <c r="F28" s="345"/>
      <c r="G28" s="346"/>
      <c r="H28" s="346"/>
      <c r="I28" s="346"/>
      <c r="J28" s="346"/>
      <c r="K28" s="346"/>
      <c r="L28" s="346"/>
      <c r="M28" s="346"/>
      <c r="N28" s="345"/>
      <c r="O28" s="345"/>
      <c r="P28" s="345"/>
      <c r="Q28" s="345"/>
      <c r="R28" s="345"/>
      <c r="S28" s="345"/>
      <c r="T28" s="345"/>
      <c r="U28" s="376"/>
      <c r="V28" s="1"/>
      <c r="W28" s="225"/>
      <c r="X28" s="164"/>
      <c r="Y28" s="164"/>
      <c r="Z28" s="169"/>
      <c r="AA28" s="164"/>
      <c r="AB28" s="164"/>
      <c r="AC28" s="164"/>
      <c r="AD28" s="164"/>
      <c r="AE28" s="167" t="str">
        <f t="shared" si="4"/>
        <v/>
      </c>
      <c r="AF28" s="163" t="str">
        <f t="shared" si="0"/>
        <v/>
      </c>
      <c r="AG28" s="167" t="str">
        <f t="shared" si="1"/>
        <v/>
      </c>
      <c r="AH28" s="226" t="str">
        <f t="shared" si="2"/>
        <v/>
      </c>
    </row>
    <row r="29" spans="1:34" ht="13.95" customHeight="1" x14ac:dyDescent="0.3">
      <c r="A29" s="614"/>
      <c r="B29" s="118" t="s">
        <v>143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1"/>
      <c r="W29" s="225"/>
      <c r="X29" s="163" t="str">
        <f t="shared" si="5"/>
        <v/>
      </c>
      <c r="Y29" s="163" t="str">
        <f t="shared" ref="Y29:Y35" si="18">IF($G29=0,"",H29/$G29)</f>
        <v/>
      </c>
      <c r="Z29" s="167" t="str">
        <f t="shared" ref="Z29:Z35" si="19">IF((I29+K29+L29+M29)=0,"",1-(M29/(I29+K29+L29+M29)))</f>
        <v/>
      </c>
      <c r="AA29" s="163" t="str">
        <f t="shared" si="8"/>
        <v/>
      </c>
      <c r="AB29" s="168" t="str">
        <f t="shared" si="9"/>
        <v/>
      </c>
      <c r="AC29" s="163" t="str">
        <f t="shared" si="10"/>
        <v/>
      </c>
      <c r="AD29" s="163" t="str">
        <f t="shared" ref="AD29:AD35" si="20">IF(($I29+$K29+$L29)=0,"",($I29+$K29)/($I29+$K29+$L29))</f>
        <v/>
      </c>
      <c r="AE29" s="167" t="str">
        <f t="shared" si="4"/>
        <v/>
      </c>
      <c r="AF29" s="163" t="str">
        <f t="shared" si="0"/>
        <v/>
      </c>
      <c r="AG29" s="167" t="str">
        <f t="shared" si="1"/>
        <v/>
      </c>
      <c r="AH29" s="226" t="str">
        <f t="shared" si="2"/>
        <v/>
      </c>
    </row>
    <row r="30" spans="1:34" ht="13.95" customHeight="1" x14ac:dyDescent="0.3">
      <c r="A30" s="614" t="s">
        <v>259</v>
      </c>
      <c r="B30" s="114" t="s">
        <v>141</v>
      </c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8"/>
      <c r="N30" s="89"/>
      <c r="O30" s="89"/>
      <c r="P30" s="89"/>
      <c r="Q30" s="89"/>
      <c r="R30" s="89"/>
      <c r="S30" s="89"/>
      <c r="T30" s="89"/>
      <c r="U30" s="90"/>
      <c r="V30" s="1"/>
      <c r="W30" s="225"/>
      <c r="X30" s="164"/>
      <c r="Y30" s="164"/>
      <c r="Z30" s="169"/>
      <c r="AA30" s="164"/>
      <c r="AB30" s="164"/>
      <c r="AC30" s="164"/>
      <c r="AD30" s="164"/>
      <c r="AE30" s="167" t="str">
        <f t="shared" si="4"/>
        <v/>
      </c>
      <c r="AF30" s="163" t="str">
        <f t="shared" si="0"/>
        <v/>
      </c>
      <c r="AG30" s="167" t="str">
        <f t="shared" si="1"/>
        <v/>
      </c>
      <c r="AH30" s="226" t="str">
        <f t="shared" si="2"/>
        <v/>
      </c>
    </row>
    <row r="31" spans="1:34" ht="13.95" customHeight="1" x14ac:dyDescent="0.3">
      <c r="A31" s="614"/>
      <c r="B31" s="399" t="s">
        <v>142</v>
      </c>
      <c r="C31" s="345"/>
      <c r="D31" s="345"/>
      <c r="E31" s="345"/>
      <c r="F31" s="345"/>
      <c r="G31" s="346"/>
      <c r="H31" s="346"/>
      <c r="I31" s="346"/>
      <c r="J31" s="346"/>
      <c r="K31" s="346"/>
      <c r="L31" s="346"/>
      <c r="M31" s="346"/>
      <c r="N31" s="345"/>
      <c r="O31" s="345"/>
      <c r="P31" s="345"/>
      <c r="Q31" s="345"/>
      <c r="R31" s="345"/>
      <c r="S31" s="345"/>
      <c r="T31" s="345"/>
      <c r="U31" s="376"/>
      <c r="V31" s="1"/>
      <c r="W31" s="225"/>
      <c r="X31" s="164"/>
      <c r="Y31" s="164"/>
      <c r="Z31" s="169"/>
      <c r="AA31" s="164"/>
      <c r="AB31" s="164"/>
      <c r="AC31" s="164"/>
      <c r="AD31" s="164"/>
      <c r="AE31" s="167" t="str">
        <f t="shared" si="4"/>
        <v/>
      </c>
      <c r="AF31" s="163" t="str">
        <f t="shared" si="0"/>
        <v/>
      </c>
      <c r="AG31" s="167" t="str">
        <f t="shared" si="1"/>
        <v/>
      </c>
      <c r="AH31" s="226" t="str">
        <f t="shared" si="2"/>
        <v/>
      </c>
    </row>
    <row r="32" spans="1:34" ht="13.95" customHeight="1" x14ac:dyDescent="0.3">
      <c r="A32" s="614"/>
      <c r="B32" s="118" t="s">
        <v>143</v>
      </c>
      <c r="C32" s="86"/>
      <c r="D32" s="86"/>
      <c r="E32" s="86"/>
      <c r="F32" s="86"/>
      <c r="G32" s="86"/>
      <c r="H32" s="86"/>
      <c r="I32" s="86"/>
      <c r="J32" s="97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/>
      <c r="V32" s="1"/>
      <c r="W32" s="225"/>
      <c r="X32" s="168" t="str">
        <f t="shared" si="5"/>
        <v/>
      </c>
      <c r="Y32" s="163" t="str">
        <f t="shared" si="18"/>
        <v/>
      </c>
      <c r="Z32" s="167" t="str">
        <f t="shared" si="19"/>
        <v/>
      </c>
      <c r="AA32" s="163" t="str">
        <f t="shared" si="8"/>
        <v/>
      </c>
      <c r="AB32" s="168" t="str">
        <f t="shared" si="9"/>
        <v/>
      </c>
      <c r="AC32" s="163" t="str">
        <f t="shared" si="10"/>
        <v/>
      </c>
      <c r="AD32" s="163" t="str">
        <f t="shared" si="20"/>
        <v/>
      </c>
      <c r="AE32" s="167" t="str">
        <f t="shared" si="4"/>
        <v/>
      </c>
      <c r="AF32" s="163" t="str">
        <f t="shared" si="0"/>
        <v/>
      </c>
      <c r="AG32" s="167" t="str">
        <f t="shared" si="1"/>
        <v/>
      </c>
      <c r="AH32" s="226" t="str">
        <f t="shared" si="2"/>
        <v/>
      </c>
    </row>
    <row r="33" spans="1:34" ht="13.95" customHeight="1" x14ac:dyDescent="0.3">
      <c r="A33" s="614" t="s">
        <v>260</v>
      </c>
      <c r="B33" s="114" t="s">
        <v>141</v>
      </c>
      <c r="C33" s="89"/>
      <c r="D33" s="89"/>
      <c r="E33" s="89"/>
      <c r="F33" s="89"/>
      <c r="G33" s="88"/>
      <c r="H33" s="88"/>
      <c r="I33" s="88"/>
      <c r="J33" s="104"/>
      <c r="K33" s="88"/>
      <c r="L33" s="88"/>
      <c r="M33" s="88"/>
      <c r="N33" s="89"/>
      <c r="O33" s="89"/>
      <c r="P33" s="89"/>
      <c r="Q33" s="89"/>
      <c r="R33" s="89"/>
      <c r="S33" s="89"/>
      <c r="T33" s="89"/>
      <c r="U33" s="90"/>
      <c r="V33" s="1"/>
      <c r="W33" s="225"/>
      <c r="X33" s="164"/>
      <c r="Y33" s="164"/>
      <c r="Z33" s="169"/>
      <c r="AA33" s="164"/>
      <c r="AB33" s="164"/>
      <c r="AC33" s="164"/>
      <c r="AD33" s="164"/>
      <c r="AE33" s="167" t="str">
        <f t="shared" si="4"/>
        <v/>
      </c>
      <c r="AF33" s="163" t="str">
        <f t="shared" si="0"/>
        <v/>
      </c>
      <c r="AG33" s="167" t="str">
        <f t="shared" si="1"/>
        <v/>
      </c>
      <c r="AH33" s="226" t="str">
        <f t="shared" si="2"/>
        <v/>
      </c>
    </row>
    <row r="34" spans="1:34" ht="13.95" customHeight="1" x14ac:dyDescent="0.3">
      <c r="A34" s="614"/>
      <c r="B34" s="399" t="s">
        <v>142</v>
      </c>
      <c r="C34" s="345"/>
      <c r="D34" s="345"/>
      <c r="E34" s="345"/>
      <c r="F34" s="345"/>
      <c r="G34" s="346"/>
      <c r="H34" s="346"/>
      <c r="I34" s="346"/>
      <c r="J34" s="379"/>
      <c r="K34" s="346"/>
      <c r="L34" s="346"/>
      <c r="M34" s="346"/>
      <c r="N34" s="345"/>
      <c r="O34" s="345"/>
      <c r="P34" s="345"/>
      <c r="Q34" s="345"/>
      <c r="R34" s="345"/>
      <c r="S34" s="345"/>
      <c r="T34" s="345"/>
      <c r="U34" s="376"/>
      <c r="V34" s="1"/>
      <c r="W34" s="225"/>
      <c r="X34" s="164"/>
      <c r="Y34" s="164"/>
      <c r="Z34" s="169"/>
      <c r="AA34" s="164"/>
      <c r="AB34" s="164"/>
      <c r="AC34" s="164"/>
      <c r="AD34" s="164"/>
      <c r="AE34" s="167" t="str">
        <f t="shared" si="4"/>
        <v/>
      </c>
      <c r="AF34" s="163" t="str">
        <f t="shared" si="0"/>
        <v/>
      </c>
      <c r="AG34" s="167" t="str">
        <f t="shared" si="1"/>
        <v/>
      </c>
      <c r="AH34" s="226" t="str">
        <f t="shared" si="2"/>
        <v/>
      </c>
    </row>
    <row r="35" spans="1:34" ht="13.95" customHeight="1" x14ac:dyDescent="0.3">
      <c r="A35" s="614"/>
      <c r="B35" s="118" t="s">
        <v>143</v>
      </c>
      <c r="C35" s="86"/>
      <c r="D35" s="86"/>
      <c r="E35" s="86"/>
      <c r="F35" s="86"/>
      <c r="G35" s="86"/>
      <c r="H35" s="86"/>
      <c r="I35" s="86"/>
      <c r="J35" s="105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7"/>
      <c r="V35" s="1"/>
      <c r="W35" s="225"/>
      <c r="X35" s="163" t="str">
        <f t="shared" si="5"/>
        <v/>
      </c>
      <c r="Y35" s="163" t="str">
        <f t="shared" si="18"/>
        <v/>
      </c>
      <c r="Z35" s="167" t="str">
        <f t="shared" si="19"/>
        <v/>
      </c>
      <c r="AA35" s="163" t="str">
        <f t="shared" si="8"/>
        <v/>
      </c>
      <c r="AB35" s="168" t="str">
        <f t="shared" si="9"/>
        <v/>
      </c>
      <c r="AC35" s="163" t="str">
        <f t="shared" si="10"/>
        <v/>
      </c>
      <c r="AD35" s="163" t="str">
        <f t="shared" si="20"/>
        <v/>
      </c>
      <c r="AE35" s="167" t="str">
        <f t="shared" si="4"/>
        <v/>
      </c>
      <c r="AF35" s="163" t="str">
        <f t="shared" si="0"/>
        <v/>
      </c>
      <c r="AG35" s="167" t="str">
        <f t="shared" si="1"/>
        <v/>
      </c>
      <c r="AH35" s="226" t="str">
        <f t="shared" si="2"/>
        <v/>
      </c>
    </row>
    <row r="36" spans="1:34" ht="13.95" customHeight="1" x14ac:dyDescent="0.3">
      <c r="A36" s="614" t="s">
        <v>261</v>
      </c>
      <c r="B36" s="114" t="s">
        <v>141</v>
      </c>
      <c r="C36" s="89"/>
      <c r="D36" s="89"/>
      <c r="E36" s="89"/>
      <c r="F36" s="89"/>
      <c r="G36" s="88"/>
      <c r="H36" s="88"/>
      <c r="I36" s="88"/>
      <c r="J36" s="88"/>
      <c r="K36" s="88"/>
      <c r="L36" s="88"/>
      <c r="M36" s="88"/>
      <c r="N36" s="89"/>
      <c r="O36" s="89"/>
      <c r="P36" s="89"/>
      <c r="Q36" s="89"/>
      <c r="R36" s="89"/>
      <c r="S36" s="89"/>
      <c r="T36" s="89"/>
      <c r="U36" s="90"/>
      <c r="V36" s="1"/>
      <c r="W36" s="225"/>
      <c r="X36" s="164"/>
      <c r="Y36" s="164"/>
      <c r="Z36" s="169"/>
      <c r="AA36" s="164"/>
      <c r="AB36" s="164"/>
      <c r="AC36" s="164"/>
      <c r="AD36" s="164"/>
      <c r="AE36" s="167" t="str">
        <f t="shared" si="4"/>
        <v/>
      </c>
      <c r="AF36" s="163" t="str">
        <f t="shared" si="0"/>
        <v/>
      </c>
      <c r="AG36" s="167" t="str">
        <f t="shared" si="1"/>
        <v/>
      </c>
      <c r="AH36" s="226" t="str">
        <f t="shared" si="2"/>
        <v/>
      </c>
    </row>
    <row r="37" spans="1:34" ht="13.95" customHeight="1" x14ac:dyDescent="0.3">
      <c r="A37" s="614"/>
      <c r="B37" s="399" t="s">
        <v>142</v>
      </c>
      <c r="C37" s="345"/>
      <c r="D37" s="345"/>
      <c r="E37" s="345"/>
      <c r="F37" s="345"/>
      <c r="G37" s="346"/>
      <c r="H37" s="346"/>
      <c r="I37" s="346"/>
      <c r="J37" s="346"/>
      <c r="K37" s="346"/>
      <c r="L37" s="346"/>
      <c r="M37" s="346"/>
      <c r="N37" s="345"/>
      <c r="O37" s="345"/>
      <c r="P37" s="345"/>
      <c r="Q37" s="345"/>
      <c r="R37" s="345"/>
      <c r="S37" s="345"/>
      <c r="T37" s="345"/>
      <c r="U37" s="376"/>
      <c r="V37" s="1"/>
      <c r="W37" s="225"/>
      <c r="X37" s="164"/>
      <c r="Y37" s="164"/>
      <c r="Z37" s="169"/>
      <c r="AA37" s="164"/>
      <c r="AB37" s="164"/>
      <c r="AC37" s="164"/>
      <c r="AD37" s="164"/>
      <c r="AE37" s="167" t="str">
        <f t="shared" si="4"/>
        <v/>
      </c>
      <c r="AF37" s="163" t="str">
        <f t="shared" si="0"/>
        <v/>
      </c>
      <c r="AG37" s="167" t="str">
        <f t="shared" si="1"/>
        <v/>
      </c>
      <c r="AH37" s="226" t="str">
        <f t="shared" si="2"/>
        <v/>
      </c>
    </row>
    <row r="38" spans="1:34" ht="13.95" customHeight="1" x14ac:dyDescent="0.3">
      <c r="A38" s="614"/>
      <c r="B38" s="118" t="s">
        <v>143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/>
      <c r="V38" s="1"/>
      <c r="W38" s="225"/>
      <c r="X38" s="163" t="str">
        <f t="shared" si="5"/>
        <v/>
      </c>
      <c r="Y38" s="163" t="str">
        <f t="shared" ref="Y38" si="21">IF($G38=0,"",H38/$G38)</f>
        <v/>
      </c>
      <c r="Z38" s="167" t="str">
        <f t="shared" ref="Z38" si="22">IF((I38+K38+L38+M38)=0,"",1-(M38/(I38+K38+L38+M38)))</f>
        <v/>
      </c>
      <c r="AA38" s="163" t="str">
        <f t="shared" si="8"/>
        <v/>
      </c>
      <c r="AB38" s="168" t="str">
        <f t="shared" si="9"/>
        <v/>
      </c>
      <c r="AC38" s="163" t="str">
        <f t="shared" si="10"/>
        <v/>
      </c>
      <c r="AD38" s="163" t="str">
        <f t="shared" si="14"/>
        <v/>
      </c>
      <c r="AE38" s="167" t="str">
        <f t="shared" si="4"/>
        <v/>
      </c>
      <c r="AF38" s="163" t="str">
        <f t="shared" si="0"/>
        <v/>
      </c>
      <c r="AG38" s="167" t="str">
        <f t="shared" si="1"/>
        <v/>
      </c>
      <c r="AH38" s="226" t="str">
        <f t="shared" si="2"/>
        <v/>
      </c>
    </row>
    <row r="39" spans="1:34" ht="13.95" customHeight="1" x14ac:dyDescent="0.3">
      <c r="A39" s="614" t="s">
        <v>262</v>
      </c>
      <c r="B39" s="114" t="s">
        <v>141</v>
      </c>
      <c r="C39" s="89"/>
      <c r="D39" s="89"/>
      <c r="E39" s="89"/>
      <c r="F39" s="89"/>
      <c r="G39" s="88"/>
      <c r="H39" s="88"/>
      <c r="I39" s="88"/>
      <c r="J39" s="88"/>
      <c r="K39" s="88"/>
      <c r="L39" s="88"/>
      <c r="M39" s="88"/>
      <c r="N39" s="89"/>
      <c r="O39" s="89"/>
      <c r="P39" s="89"/>
      <c r="Q39" s="89"/>
      <c r="R39" s="89"/>
      <c r="S39" s="89"/>
      <c r="T39" s="89"/>
      <c r="U39" s="90"/>
      <c r="V39" s="1"/>
      <c r="W39" s="225"/>
      <c r="X39" s="164"/>
      <c r="Y39" s="164"/>
      <c r="Z39" s="169"/>
      <c r="AA39" s="164"/>
      <c r="AB39" s="164"/>
      <c r="AC39" s="164"/>
      <c r="AD39" s="164"/>
      <c r="AE39" s="167" t="str">
        <f t="shared" si="4"/>
        <v/>
      </c>
      <c r="AF39" s="163" t="str">
        <f t="shared" si="0"/>
        <v/>
      </c>
      <c r="AG39" s="167" t="str">
        <f t="shared" si="1"/>
        <v/>
      </c>
      <c r="AH39" s="226" t="str">
        <f t="shared" si="2"/>
        <v/>
      </c>
    </row>
    <row r="40" spans="1:34" ht="13.95" customHeight="1" x14ac:dyDescent="0.3">
      <c r="A40" s="614"/>
      <c r="B40" s="399" t="s">
        <v>142</v>
      </c>
      <c r="C40" s="345"/>
      <c r="D40" s="345"/>
      <c r="E40" s="345"/>
      <c r="F40" s="345"/>
      <c r="G40" s="346"/>
      <c r="H40" s="346"/>
      <c r="I40" s="346"/>
      <c r="J40" s="346"/>
      <c r="K40" s="346"/>
      <c r="L40" s="346"/>
      <c r="M40" s="346"/>
      <c r="N40" s="345"/>
      <c r="O40" s="345"/>
      <c r="P40" s="345"/>
      <c r="Q40" s="345"/>
      <c r="R40" s="345"/>
      <c r="S40" s="345"/>
      <c r="T40" s="345"/>
      <c r="U40" s="376"/>
      <c r="V40" s="1"/>
      <c r="W40" s="225"/>
      <c r="X40" s="164"/>
      <c r="Y40" s="164"/>
      <c r="Z40" s="169"/>
      <c r="AA40" s="164"/>
      <c r="AB40" s="164"/>
      <c r="AC40" s="164"/>
      <c r="AD40" s="164"/>
      <c r="AE40" s="167" t="str">
        <f t="shared" si="4"/>
        <v/>
      </c>
      <c r="AF40" s="163" t="str">
        <f t="shared" si="0"/>
        <v/>
      </c>
      <c r="AG40" s="167" t="str">
        <f t="shared" si="1"/>
        <v/>
      </c>
      <c r="AH40" s="226" t="str">
        <f t="shared" si="2"/>
        <v/>
      </c>
    </row>
    <row r="41" spans="1:34" ht="13.95" customHeight="1" x14ac:dyDescent="0.3">
      <c r="A41" s="614"/>
      <c r="B41" s="118" t="s">
        <v>143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  <c r="V41" s="1"/>
      <c r="W41" s="225"/>
      <c r="X41" s="163" t="str">
        <f t="shared" si="5"/>
        <v/>
      </c>
      <c r="Y41" s="163" t="str">
        <f t="shared" ref="Y41" si="23">IF($G41=0,"",H41/$G41)</f>
        <v/>
      </c>
      <c r="Z41" s="167" t="str">
        <f t="shared" ref="Z41" si="24">IF((I41+K41+L41+M41)=0,"",1-(M41/(I41+K41+L41+M41)))</f>
        <v/>
      </c>
      <c r="AA41" s="163" t="str">
        <f t="shared" si="8"/>
        <v/>
      </c>
      <c r="AB41" s="168" t="str">
        <f t="shared" si="9"/>
        <v/>
      </c>
      <c r="AC41" s="163" t="str">
        <f t="shared" si="10"/>
        <v/>
      </c>
      <c r="AD41" s="163" t="str">
        <f t="shared" si="14"/>
        <v/>
      </c>
      <c r="AE41" s="167" t="str">
        <f t="shared" si="4"/>
        <v/>
      </c>
      <c r="AF41" s="163" t="str">
        <f t="shared" si="0"/>
        <v/>
      </c>
      <c r="AG41" s="167" t="str">
        <f t="shared" si="1"/>
        <v/>
      </c>
      <c r="AH41" s="226" t="str">
        <f t="shared" si="2"/>
        <v/>
      </c>
    </row>
    <row r="42" spans="1:34" ht="13.95" customHeight="1" x14ac:dyDescent="0.3">
      <c r="A42" s="614" t="s">
        <v>263</v>
      </c>
      <c r="B42" s="114" t="s">
        <v>141</v>
      </c>
      <c r="C42" s="89"/>
      <c r="D42" s="89"/>
      <c r="E42" s="89"/>
      <c r="F42" s="89"/>
      <c r="G42" s="88"/>
      <c r="H42" s="88"/>
      <c r="I42" s="88"/>
      <c r="J42" s="95"/>
      <c r="K42" s="88"/>
      <c r="L42" s="88"/>
      <c r="M42" s="88"/>
      <c r="N42" s="89"/>
      <c r="O42" s="89"/>
      <c r="P42" s="89"/>
      <c r="Q42" s="89"/>
      <c r="R42" s="89"/>
      <c r="S42" s="89"/>
      <c r="T42" s="89"/>
      <c r="U42" s="90"/>
      <c r="V42" s="1"/>
      <c r="W42" s="225"/>
      <c r="X42" s="164"/>
      <c r="Y42" s="164"/>
      <c r="Z42" s="169"/>
      <c r="AA42" s="164"/>
      <c r="AB42" s="164"/>
      <c r="AC42" s="164"/>
      <c r="AD42" s="164"/>
      <c r="AE42" s="167" t="str">
        <f t="shared" si="4"/>
        <v/>
      </c>
      <c r="AF42" s="163" t="str">
        <f t="shared" si="0"/>
        <v/>
      </c>
      <c r="AG42" s="167" t="str">
        <f t="shared" si="1"/>
        <v/>
      </c>
      <c r="AH42" s="226" t="str">
        <f t="shared" si="2"/>
        <v/>
      </c>
    </row>
    <row r="43" spans="1:34" ht="13.95" customHeight="1" x14ac:dyDescent="0.3">
      <c r="A43" s="614"/>
      <c r="B43" s="399" t="s">
        <v>142</v>
      </c>
      <c r="C43" s="345"/>
      <c r="D43" s="345"/>
      <c r="E43" s="345"/>
      <c r="F43" s="345"/>
      <c r="G43" s="346"/>
      <c r="H43" s="346"/>
      <c r="I43" s="346"/>
      <c r="J43" s="346"/>
      <c r="K43" s="346"/>
      <c r="L43" s="346"/>
      <c r="M43" s="346"/>
      <c r="N43" s="345"/>
      <c r="O43" s="345"/>
      <c r="P43" s="345"/>
      <c r="Q43" s="345"/>
      <c r="R43" s="345"/>
      <c r="S43" s="345"/>
      <c r="T43" s="345"/>
      <c r="U43" s="376"/>
      <c r="V43" s="1"/>
      <c r="W43" s="225"/>
      <c r="X43" s="421"/>
      <c r="Y43" s="421"/>
      <c r="Z43" s="422"/>
      <c r="AA43" s="421"/>
      <c r="AB43" s="421"/>
      <c r="AC43" s="421"/>
      <c r="AD43" s="421"/>
      <c r="AE43" s="167" t="str">
        <f t="shared" si="4"/>
        <v/>
      </c>
      <c r="AF43" s="163" t="str">
        <f t="shared" si="0"/>
        <v/>
      </c>
      <c r="AG43" s="167" t="str">
        <f t="shared" si="1"/>
        <v/>
      </c>
      <c r="AH43" s="226" t="str">
        <f t="shared" si="2"/>
        <v/>
      </c>
    </row>
    <row r="44" spans="1:34" ht="13.95" customHeight="1" thickBot="1" x14ac:dyDescent="0.35">
      <c r="A44" s="614"/>
      <c r="B44" s="118" t="s">
        <v>143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7"/>
      <c r="V44" s="1"/>
      <c r="W44" s="228" t="str">
        <f t="shared" si="3"/>
        <v/>
      </c>
      <c r="X44" s="180" t="str">
        <f>IF($C44=0,"",G44/$C44)</f>
        <v/>
      </c>
      <c r="Y44" s="180" t="str">
        <f>IF($G44=0,"",H44/$G44)</f>
        <v/>
      </c>
      <c r="Z44" s="181" t="str">
        <f>IF((I44+K44+L44+M44)=0,"",1-(M44/(I44+K44+L44+M44)))</f>
        <v/>
      </c>
      <c r="AA44" s="180" t="str">
        <f>IF(($I44+$K44+$L44)=0,"",I44/($I44+$L44+$K44))</f>
        <v/>
      </c>
      <c r="AB44" s="182" t="str">
        <f>IF(AND((($I44+$K44+$L44)=0),($I44=0)),"",$J44/($I44))</f>
        <v/>
      </c>
      <c r="AC44" s="180" t="str">
        <f>IF(($I44+$K44+$L44)=0,"",K44/($K44+$L44+$I44))</f>
        <v/>
      </c>
      <c r="AD44" s="180" t="str">
        <f>IF(($I44+$K44+$L44)=0,"",($I44+$K44)/($I44+$K44+$L44))</f>
        <v/>
      </c>
      <c r="AE44" s="144" t="str">
        <f t="shared" ref="AE44:AE70" si="25">IF((N44+O44+P44+Q44)=0,"",1-(Q44/(N44+O44+P44+Q44)))</f>
        <v/>
      </c>
      <c r="AF44" s="180" t="str">
        <f t="shared" si="0"/>
        <v/>
      </c>
      <c r="AG44" s="181" t="str">
        <f t="shared" si="1"/>
        <v/>
      </c>
      <c r="AH44" s="196" t="str">
        <f t="shared" si="2"/>
        <v/>
      </c>
    </row>
    <row r="45" spans="1:34" ht="13.95" customHeight="1" thickTop="1" x14ac:dyDescent="0.3">
      <c r="A45" s="599" t="s">
        <v>264</v>
      </c>
      <c r="B45" s="119" t="s">
        <v>141</v>
      </c>
      <c r="C45" s="75">
        <f>C3+C6+C9+C12+C15+C18+C21+C24+C27+C30+C33+C36+C39+C42</f>
        <v>1</v>
      </c>
      <c r="D45" s="75">
        <f t="shared" ref="D45:U45" si="26">D3+D6+D9+D12+D15+D18+D21+D24+D27+D30+D33+D36+D39+D42</f>
        <v>0</v>
      </c>
      <c r="E45" s="75">
        <f t="shared" si="26"/>
        <v>1</v>
      </c>
      <c r="F45" s="75">
        <f t="shared" si="26"/>
        <v>1</v>
      </c>
      <c r="G45" s="80">
        <f t="shared" si="26"/>
        <v>0</v>
      </c>
      <c r="H45" s="80">
        <f t="shared" si="26"/>
        <v>0</v>
      </c>
      <c r="I45" s="80">
        <f t="shared" si="26"/>
        <v>0</v>
      </c>
      <c r="J45" s="80">
        <f t="shared" si="26"/>
        <v>0</v>
      </c>
      <c r="K45" s="80">
        <f t="shared" si="26"/>
        <v>0</v>
      </c>
      <c r="L45" s="80">
        <f t="shared" si="26"/>
        <v>0</v>
      </c>
      <c r="M45" s="80">
        <f t="shared" si="26"/>
        <v>0</v>
      </c>
      <c r="N45" s="75">
        <f t="shared" si="26"/>
        <v>0</v>
      </c>
      <c r="O45" s="75">
        <f t="shared" si="26"/>
        <v>0</v>
      </c>
      <c r="P45" s="75">
        <f t="shared" si="26"/>
        <v>0</v>
      </c>
      <c r="Q45" s="75">
        <f t="shared" si="26"/>
        <v>1</v>
      </c>
      <c r="R45" s="75">
        <f t="shared" si="26"/>
        <v>0</v>
      </c>
      <c r="S45" s="75">
        <f t="shared" si="26"/>
        <v>0</v>
      </c>
      <c r="T45" s="75">
        <f t="shared" si="26"/>
        <v>0</v>
      </c>
      <c r="U45" s="75">
        <f t="shared" si="26"/>
        <v>1</v>
      </c>
      <c r="V45" s="1"/>
      <c r="W45" s="132">
        <f t="shared" si="3"/>
        <v>1</v>
      </c>
      <c r="X45" s="140"/>
      <c r="Y45" s="197"/>
      <c r="Z45" s="202"/>
      <c r="AA45" s="140"/>
      <c r="AB45" s="140"/>
      <c r="AC45" s="140"/>
      <c r="AD45" s="197"/>
      <c r="AE45" s="133">
        <f t="shared" si="25"/>
        <v>0</v>
      </c>
      <c r="AF45" s="121" t="str">
        <f t="shared" si="0"/>
        <v/>
      </c>
      <c r="AG45" s="133">
        <f t="shared" si="1"/>
        <v>0</v>
      </c>
      <c r="AH45" s="134" t="str">
        <f t="shared" si="2"/>
        <v/>
      </c>
    </row>
    <row r="46" spans="1:34" ht="13.95" customHeight="1" x14ac:dyDescent="0.3">
      <c r="A46" s="600"/>
      <c r="B46" s="400" t="s">
        <v>142</v>
      </c>
      <c r="C46" s="378">
        <f>C4+C7+C10+C13+C16+C19+C22+C25+C28+C31+C34+C37+C40+C43</f>
        <v>46</v>
      </c>
      <c r="D46" s="378">
        <f t="shared" ref="D46:U46" si="27">D4+D7+D10+D13+D16+D19+D22+D25+D28+D31+D34+D37+D40+D43</f>
        <v>1</v>
      </c>
      <c r="E46" s="378">
        <f t="shared" si="27"/>
        <v>5</v>
      </c>
      <c r="F46" s="378">
        <f t="shared" si="27"/>
        <v>12</v>
      </c>
      <c r="G46" s="379">
        <f t="shared" si="27"/>
        <v>0</v>
      </c>
      <c r="H46" s="379">
        <f t="shared" si="27"/>
        <v>0</v>
      </c>
      <c r="I46" s="379">
        <f t="shared" si="27"/>
        <v>0</v>
      </c>
      <c r="J46" s="379">
        <f t="shared" si="27"/>
        <v>0</v>
      </c>
      <c r="K46" s="379">
        <f t="shared" si="27"/>
        <v>0</v>
      </c>
      <c r="L46" s="379">
        <f t="shared" si="27"/>
        <v>0</v>
      </c>
      <c r="M46" s="379">
        <f t="shared" si="27"/>
        <v>0</v>
      </c>
      <c r="N46" s="378">
        <f t="shared" si="27"/>
        <v>20</v>
      </c>
      <c r="O46" s="378">
        <f t="shared" si="27"/>
        <v>9</v>
      </c>
      <c r="P46" s="378">
        <f t="shared" si="27"/>
        <v>7</v>
      </c>
      <c r="Q46" s="378">
        <f t="shared" si="27"/>
        <v>9</v>
      </c>
      <c r="R46" s="378">
        <f t="shared" si="27"/>
        <v>1</v>
      </c>
      <c r="S46" s="378">
        <f t="shared" si="27"/>
        <v>12</v>
      </c>
      <c r="T46" s="378">
        <f t="shared" si="27"/>
        <v>2</v>
      </c>
      <c r="U46" s="378">
        <f t="shared" si="27"/>
        <v>30</v>
      </c>
      <c r="V46" s="1"/>
      <c r="W46" s="225">
        <f t="shared" si="3"/>
        <v>0.2608695652173913</v>
      </c>
      <c r="X46" s="164"/>
      <c r="Y46" s="250"/>
      <c r="Z46" s="251"/>
      <c r="AA46" s="164"/>
      <c r="AB46" s="164"/>
      <c r="AC46" s="164"/>
      <c r="AD46" s="250"/>
      <c r="AE46" s="167">
        <f t="shared" si="25"/>
        <v>0.8</v>
      </c>
      <c r="AF46" s="163">
        <f t="shared" si="0"/>
        <v>0.80555555555555558</v>
      </c>
      <c r="AG46" s="167">
        <f t="shared" si="1"/>
        <v>0.33333333333333337</v>
      </c>
      <c r="AH46" s="226">
        <f t="shared" si="2"/>
        <v>0.8666666666666667</v>
      </c>
    </row>
    <row r="47" spans="1:34" ht="13.95" customHeight="1" thickBot="1" x14ac:dyDescent="0.35">
      <c r="A47" s="600"/>
      <c r="B47" s="116" t="s">
        <v>143</v>
      </c>
      <c r="C47" s="4">
        <f>C5+C8+C11+C14+C17+C20+C23+C26+C29+C32+C35+C38+C41+C44</f>
        <v>25</v>
      </c>
      <c r="D47" s="4">
        <f t="shared" ref="D47:U47" si="28">D5+D8+D11+D14+D17+D20+D23+D26+D29+D32+D35+D38+D41+D44</f>
        <v>3</v>
      </c>
      <c r="E47" s="4">
        <f t="shared" si="28"/>
        <v>1</v>
      </c>
      <c r="F47" s="4">
        <f t="shared" si="28"/>
        <v>3</v>
      </c>
      <c r="G47" s="4">
        <f t="shared" si="28"/>
        <v>21</v>
      </c>
      <c r="H47" s="4">
        <f t="shared" si="28"/>
        <v>17</v>
      </c>
      <c r="I47" s="4">
        <f t="shared" si="28"/>
        <v>0</v>
      </c>
      <c r="J47" s="4">
        <f t="shared" si="28"/>
        <v>0</v>
      </c>
      <c r="K47" s="4">
        <f t="shared" si="28"/>
        <v>0</v>
      </c>
      <c r="L47" s="4">
        <f t="shared" si="28"/>
        <v>0</v>
      </c>
      <c r="M47" s="4">
        <f t="shared" si="28"/>
        <v>0</v>
      </c>
      <c r="N47" s="4">
        <f t="shared" si="28"/>
        <v>6</v>
      </c>
      <c r="O47" s="4">
        <f t="shared" si="28"/>
        <v>15</v>
      </c>
      <c r="P47" s="4">
        <f t="shared" si="28"/>
        <v>3</v>
      </c>
      <c r="Q47" s="4">
        <f t="shared" si="28"/>
        <v>3</v>
      </c>
      <c r="R47" s="4">
        <f t="shared" si="28"/>
        <v>0</v>
      </c>
      <c r="S47" s="4">
        <f t="shared" si="28"/>
        <v>11</v>
      </c>
      <c r="T47" s="4">
        <f t="shared" si="28"/>
        <v>0</v>
      </c>
      <c r="U47" s="4">
        <f t="shared" si="28"/>
        <v>14</v>
      </c>
      <c r="V47" s="1"/>
      <c r="W47" s="228">
        <f t="shared" si="3"/>
        <v>0.12</v>
      </c>
      <c r="X47" s="180">
        <f t="shared" si="5"/>
        <v>0.84</v>
      </c>
      <c r="Y47" s="198">
        <f t="shared" si="12"/>
        <v>0.80952380952380953</v>
      </c>
      <c r="Z47" s="199" t="str">
        <f t="shared" si="13"/>
        <v/>
      </c>
      <c r="AA47" s="180" t="str">
        <f t="shared" si="8"/>
        <v/>
      </c>
      <c r="AB47" s="182" t="str">
        <f t="shared" si="9"/>
        <v/>
      </c>
      <c r="AC47" s="180" t="str">
        <f t="shared" si="10"/>
        <v/>
      </c>
      <c r="AD47" s="198" t="str">
        <f t="shared" si="14"/>
        <v/>
      </c>
      <c r="AE47" s="181">
        <f t="shared" si="25"/>
        <v>0.88888888888888884</v>
      </c>
      <c r="AF47" s="180">
        <f t="shared" si="0"/>
        <v>0.875</v>
      </c>
      <c r="AG47" s="181">
        <f t="shared" si="1"/>
        <v>0.43999999999999995</v>
      </c>
      <c r="AH47" s="196">
        <f t="shared" si="2"/>
        <v>1</v>
      </c>
    </row>
    <row r="48" spans="1:34" s="1" customFormat="1" ht="10.95" customHeight="1" thickTop="1" thickBot="1" x14ac:dyDescent="0.35">
      <c r="A48" s="601"/>
      <c r="B48" s="117" t="s">
        <v>151</v>
      </c>
      <c r="C48" s="3">
        <f>C45+C46+C47</f>
        <v>72</v>
      </c>
      <c r="D48" s="3">
        <f t="shared" ref="D48:U48" si="29">D45+D46+D47</f>
        <v>4</v>
      </c>
      <c r="E48" s="3">
        <f t="shared" si="29"/>
        <v>7</v>
      </c>
      <c r="F48" s="3">
        <f t="shared" si="29"/>
        <v>16</v>
      </c>
      <c r="G48" s="3">
        <f t="shared" si="29"/>
        <v>21</v>
      </c>
      <c r="H48" s="3">
        <f t="shared" si="29"/>
        <v>17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26</v>
      </c>
      <c r="O48" s="3">
        <f t="shared" si="29"/>
        <v>24</v>
      </c>
      <c r="P48" s="3">
        <f t="shared" si="29"/>
        <v>10</v>
      </c>
      <c r="Q48" s="3">
        <f t="shared" si="29"/>
        <v>13</v>
      </c>
      <c r="R48" s="3">
        <f t="shared" si="29"/>
        <v>1</v>
      </c>
      <c r="S48" s="3">
        <f t="shared" si="29"/>
        <v>23</v>
      </c>
      <c r="T48" s="3">
        <f t="shared" si="29"/>
        <v>2</v>
      </c>
      <c r="U48" s="3">
        <f t="shared" si="29"/>
        <v>45</v>
      </c>
      <c r="V48" s="52"/>
      <c r="W48" s="147">
        <f t="shared" si="3"/>
        <v>0.22222222222222221</v>
      </c>
      <c r="X48" s="98">
        <f>IF($C48=0,"",G48/$C47)</f>
        <v>0.84</v>
      </c>
      <c r="Y48" s="54">
        <f t="shared" si="12"/>
        <v>0.80952380952380953</v>
      </c>
      <c r="Z48" s="55" t="str">
        <f t="shared" si="13"/>
        <v/>
      </c>
      <c r="AA48" s="25" t="str">
        <f t="shared" si="8"/>
        <v/>
      </c>
      <c r="AB48" s="98" t="str">
        <f t="shared" si="9"/>
        <v/>
      </c>
      <c r="AC48" s="25" t="str">
        <f t="shared" si="10"/>
        <v/>
      </c>
      <c r="AD48" s="54" t="str">
        <f t="shared" si="14"/>
        <v/>
      </c>
      <c r="AE48" s="324">
        <f t="shared" si="25"/>
        <v>0.82191780821917804</v>
      </c>
      <c r="AF48" s="25">
        <f t="shared" si="0"/>
        <v>0.83333333333333337</v>
      </c>
      <c r="AG48" s="324">
        <f t="shared" si="1"/>
        <v>0.36619718309859151</v>
      </c>
      <c r="AH48" s="325">
        <f t="shared" si="2"/>
        <v>0.92307692307692313</v>
      </c>
    </row>
    <row r="49" spans="1:34" ht="13.95" customHeight="1" thickTop="1" x14ac:dyDescent="0.3">
      <c r="A49" s="614" t="s">
        <v>265</v>
      </c>
      <c r="B49" s="112" t="s">
        <v>141</v>
      </c>
      <c r="C49" s="84"/>
      <c r="D49" s="84"/>
      <c r="E49" s="84"/>
      <c r="F49" s="84"/>
      <c r="G49" s="83"/>
      <c r="H49" s="83"/>
      <c r="I49" s="83"/>
      <c r="J49" s="83"/>
      <c r="K49" s="83"/>
      <c r="L49" s="83"/>
      <c r="M49" s="83"/>
      <c r="N49" s="84"/>
      <c r="O49" s="84"/>
      <c r="P49" s="84"/>
      <c r="Q49" s="84"/>
      <c r="R49" s="84"/>
      <c r="S49" s="84"/>
      <c r="T49" s="84"/>
      <c r="U49" s="85"/>
      <c r="V49" s="1"/>
      <c r="W49" s="229" t="str">
        <f t="shared" si="3"/>
        <v/>
      </c>
      <c r="X49" s="194"/>
      <c r="Y49" s="194"/>
      <c r="Z49" s="230"/>
      <c r="AA49" s="194"/>
      <c r="AB49" s="194"/>
      <c r="AC49" s="194"/>
      <c r="AD49" s="194"/>
      <c r="AE49" s="231" t="str">
        <f t="shared" si="25"/>
        <v/>
      </c>
      <c r="AF49" s="193" t="str">
        <f t="shared" si="0"/>
        <v/>
      </c>
      <c r="AG49" s="231" t="str">
        <f t="shared" si="1"/>
        <v/>
      </c>
      <c r="AH49" s="232" t="str">
        <f t="shared" si="2"/>
        <v/>
      </c>
    </row>
    <row r="50" spans="1:34" ht="13.95" customHeight="1" x14ac:dyDescent="0.3">
      <c r="A50" s="614"/>
      <c r="B50" s="399" t="s">
        <v>142</v>
      </c>
      <c r="C50" s="345"/>
      <c r="D50" s="345"/>
      <c r="E50" s="345"/>
      <c r="F50" s="345"/>
      <c r="G50" s="346"/>
      <c r="H50" s="346"/>
      <c r="I50" s="346"/>
      <c r="J50" s="346"/>
      <c r="K50" s="346"/>
      <c r="L50" s="346"/>
      <c r="M50" s="346"/>
      <c r="N50" s="345"/>
      <c r="O50" s="345"/>
      <c r="P50" s="345"/>
      <c r="Q50" s="345"/>
      <c r="R50" s="345"/>
      <c r="S50" s="345"/>
      <c r="T50" s="345"/>
      <c r="U50" s="376"/>
      <c r="V50" s="1"/>
      <c r="W50" s="229" t="str">
        <f t="shared" si="3"/>
        <v/>
      </c>
      <c r="X50" s="194"/>
      <c r="Y50" s="194"/>
      <c r="Z50" s="230"/>
      <c r="AA50" s="194"/>
      <c r="AB50" s="194"/>
      <c r="AC50" s="194"/>
      <c r="AD50" s="194"/>
      <c r="AE50" s="231" t="str">
        <f t="shared" si="25"/>
        <v/>
      </c>
      <c r="AF50" s="193" t="str">
        <f t="shared" si="0"/>
        <v/>
      </c>
      <c r="AG50" s="231" t="str">
        <f t="shared" si="1"/>
        <v/>
      </c>
      <c r="AH50" s="232" t="str">
        <f t="shared" si="2"/>
        <v/>
      </c>
    </row>
    <row r="51" spans="1:34" ht="13.95" customHeight="1" x14ac:dyDescent="0.3">
      <c r="A51" s="614"/>
      <c r="B51" s="118" t="s">
        <v>143</v>
      </c>
      <c r="C51" s="86"/>
      <c r="D51" s="86"/>
      <c r="E51" s="86"/>
      <c r="F51" s="86"/>
      <c r="G51" s="86"/>
      <c r="H51" s="86"/>
      <c r="I51" s="86"/>
      <c r="J51" s="94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7"/>
      <c r="V51" s="1"/>
      <c r="W51" s="229" t="str">
        <f t="shared" si="3"/>
        <v/>
      </c>
      <c r="X51" s="168" t="str">
        <f t="shared" si="5"/>
        <v/>
      </c>
      <c r="Y51" s="163" t="str">
        <f>IF($G51=0,"",H51/$G51)</f>
        <v/>
      </c>
      <c r="Z51" s="167" t="str">
        <f>IF((I51+K51+L51+M51)=0,"",1-(M51/(I51+K51+L51+M51)))</f>
        <v/>
      </c>
      <c r="AA51" s="163" t="str">
        <f t="shared" si="8"/>
        <v/>
      </c>
      <c r="AB51" s="168" t="str">
        <f t="shared" si="9"/>
        <v/>
      </c>
      <c r="AC51" s="163" t="str">
        <f t="shared" si="10"/>
        <v/>
      </c>
      <c r="AD51" s="163" t="str">
        <f>IF(($I51+$K51+$L51)=0,"",($I51+$K51)/($I51+$K51+$L51))</f>
        <v/>
      </c>
      <c r="AE51" s="231" t="str">
        <f t="shared" si="25"/>
        <v/>
      </c>
      <c r="AF51" s="193" t="str">
        <f t="shared" si="0"/>
        <v/>
      </c>
      <c r="AG51" s="231" t="str">
        <f t="shared" si="1"/>
        <v/>
      </c>
      <c r="AH51" s="232" t="str">
        <f t="shared" si="2"/>
        <v/>
      </c>
    </row>
    <row r="52" spans="1:34" ht="13.95" customHeight="1" x14ac:dyDescent="0.3">
      <c r="A52" s="614" t="s">
        <v>266</v>
      </c>
      <c r="B52" s="114" t="s">
        <v>141</v>
      </c>
      <c r="C52" s="89"/>
      <c r="D52" s="89"/>
      <c r="E52" s="89"/>
      <c r="F52" s="89"/>
      <c r="G52" s="88"/>
      <c r="H52" s="88"/>
      <c r="I52" s="88"/>
      <c r="J52" s="88"/>
      <c r="K52" s="88"/>
      <c r="L52" s="88"/>
      <c r="M52" s="88"/>
      <c r="N52" s="89"/>
      <c r="O52" s="89"/>
      <c r="P52" s="89"/>
      <c r="Q52" s="89"/>
      <c r="R52" s="89"/>
      <c r="S52" s="89"/>
      <c r="T52" s="89"/>
      <c r="U52" s="90"/>
      <c r="V52" s="1"/>
      <c r="W52" s="229" t="str">
        <f t="shared" si="3"/>
        <v/>
      </c>
      <c r="X52" s="164"/>
      <c r="Y52" s="164"/>
      <c r="Z52" s="169"/>
      <c r="AA52" s="164"/>
      <c r="AB52" s="164"/>
      <c r="AC52" s="164"/>
      <c r="AD52" s="164"/>
      <c r="AE52" s="231" t="str">
        <f t="shared" si="25"/>
        <v/>
      </c>
      <c r="AF52" s="193" t="str">
        <f t="shared" si="0"/>
        <v/>
      </c>
      <c r="AG52" s="231" t="str">
        <f t="shared" si="1"/>
        <v/>
      </c>
      <c r="AH52" s="232" t="str">
        <f t="shared" si="2"/>
        <v/>
      </c>
    </row>
    <row r="53" spans="1:34" ht="13.95" customHeight="1" x14ac:dyDescent="0.3">
      <c r="A53" s="614"/>
      <c r="B53" s="399" t="s">
        <v>142</v>
      </c>
      <c r="C53" s="345"/>
      <c r="D53" s="345"/>
      <c r="E53" s="345"/>
      <c r="F53" s="345"/>
      <c r="G53" s="346"/>
      <c r="H53" s="346"/>
      <c r="I53" s="346"/>
      <c r="J53" s="346"/>
      <c r="K53" s="346"/>
      <c r="L53" s="346"/>
      <c r="M53" s="346"/>
      <c r="N53" s="345"/>
      <c r="O53" s="345"/>
      <c r="P53" s="345"/>
      <c r="Q53" s="345"/>
      <c r="R53" s="345"/>
      <c r="S53" s="345"/>
      <c r="T53" s="345"/>
      <c r="U53" s="376"/>
      <c r="V53" s="1"/>
      <c r="W53" s="229" t="str">
        <f t="shared" si="3"/>
        <v/>
      </c>
      <c r="X53" s="164"/>
      <c r="Y53" s="164"/>
      <c r="Z53" s="169"/>
      <c r="AA53" s="164"/>
      <c r="AB53" s="164"/>
      <c r="AC53" s="164"/>
      <c r="AD53" s="164"/>
      <c r="AE53" s="231" t="str">
        <f t="shared" si="25"/>
        <v/>
      </c>
      <c r="AF53" s="193" t="str">
        <f t="shared" si="0"/>
        <v/>
      </c>
      <c r="AG53" s="231" t="str">
        <f t="shared" si="1"/>
        <v/>
      </c>
      <c r="AH53" s="232" t="str">
        <f t="shared" si="2"/>
        <v/>
      </c>
    </row>
    <row r="54" spans="1:34" ht="13.95" customHeight="1" x14ac:dyDescent="0.3">
      <c r="A54" s="614"/>
      <c r="B54" s="118" t="s">
        <v>143</v>
      </c>
      <c r="C54" s="86"/>
      <c r="D54" s="86"/>
      <c r="E54" s="86"/>
      <c r="F54" s="86"/>
      <c r="G54" s="86"/>
      <c r="H54" s="86"/>
      <c r="I54" s="86"/>
      <c r="J54" s="94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1"/>
      <c r="W54" s="229" t="str">
        <f t="shared" si="3"/>
        <v/>
      </c>
      <c r="X54" s="168" t="str">
        <f t="shared" si="5"/>
        <v/>
      </c>
      <c r="Y54" s="163" t="str">
        <f>IF($G54=0,"",H54/$G54)</f>
        <v/>
      </c>
      <c r="Z54" s="167" t="str">
        <f>IF((I54+K54+L54+M54)=0,"",1-(M54/(I54+K54+L54+M54)))</f>
        <v/>
      </c>
      <c r="AA54" s="163" t="str">
        <f t="shared" si="8"/>
        <v/>
      </c>
      <c r="AB54" s="168" t="str">
        <f t="shared" si="9"/>
        <v/>
      </c>
      <c r="AC54" s="163" t="str">
        <f t="shared" si="10"/>
        <v/>
      </c>
      <c r="AD54" s="163" t="str">
        <f>IF(($I54+$K54+$L54)=0,"",($I54+$K54)/($I54+$K54+$L54))</f>
        <v/>
      </c>
      <c r="AE54" s="231" t="str">
        <f t="shared" si="25"/>
        <v/>
      </c>
      <c r="AF54" s="193" t="str">
        <f t="shared" si="0"/>
        <v/>
      </c>
      <c r="AG54" s="231" t="str">
        <f t="shared" si="1"/>
        <v/>
      </c>
      <c r="AH54" s="232" t="str">
        <f t="shared" si="2"/>
        <v/>
      </c>
    </row>
    <row r="55" spans="1:34" ht="13.95" customHeight="1" x14ac:dyDescent="0.3">
      <c r="A55" s="614" t="s">
        <v>267</v>
      </c>
      <c r="B55" s="114" t="s">
        <v>141</v>
      </c>
      <c r="C55" s="89"/>
      <c r="D55" s="89"/>
      <c r="E55" s="89"/>
      <c r="F55" s="89"/>
      <c r="G55" s="88"/>
      <c r="H55" s="88"/>
      <c r="I55" s="88"/>
      <c r="J55" s="88"/>
      <c r="K55" s="88"/>
      <c r="L55" s="88"/>
      <c r="M55" s="88"/>
      <c r="N55" s="89"/>
      <c r="O55" s="89"/>
      <c r="P55" s="89"/>
      <c r="Q55" s="89"/>
      <c r="R55" s="89"/>
      <c r="S55" s="89"/>
      <c r="T55" s="89"/>
      <c r="U55" s="90"/>
      <c r="V55" s="1"/>
      <c r="W55" s="229" t="str">
        <f t="shared" si="3"/>
        <v/>
      </c>
      <c r="X55" s="164"/>
      <c r="Y55" s="164"/>
      <c r="Z55" s="169"/>
      <c r="AA55" s="164"/>
      <c r="AB55" s="164"/>
      <c r="AC55" s="164"/>
      <c r="AD55" s="164"/>
      <c r="AE55" s="231" t="str">
        <f t="shared" si="25"/>
        <v/>
      </c>
      <c r="AF55" s="193" t="str">
        <f t="shared" si="0"/>
        <v/>
      </c>
      <c r="AG55" s="231" t="str">
        <f t="shared" si="1"/>
        <v/>
      </c>
      <c r="AH55" s="232" t="str">
        <f t="shared" si="2"/>
        <v/>
      </c>
    </row>
    <row r="56" spans="1:34" ht="13.95" customHeight="1" x14ac:dyDescent="0.3">
      <c r="A56" s="614"/>
      <c r="B56" s="399" t="s">
        <v>142</v>
      </c>
      <c r="C56" s="345"/>
      <c r="D56" s="345"/>
      <c r="E56" s="345"/>
      <c r="F56" s="345"/>
      <c r="G56" s="346"/>
      <c r="H56" s="346"/>
      <c r="I56" s="346"/>
      <c r="J56" s="346"/>
      <c r="K56" s="346"/>
      <c r="L56" s="346"/>
      <c r="M56" s="346"/>
      <c r="N56" s="345"/>
      <c r="O56" s="345"/>
      <c r="P56" s="345"/>
      <c r="Q56" s="345"/>
      <c r="R56" s="345"/>
      <c r="S56" s="345"/>
      <c r="T56" s="345"/>
      <c r="U56" s="376"/>
      <c r="V56" s="1"/>
      <c r="W56" s="229" t="str">
        <f t="shared" si="3"/>
        <v/>
      </c>
      <c r="X56" s="164"/>
      <c r="Y56" s="164"/>
      <c r="Z56" s="169"/>
      <c r="AA56" s="164"/>
      <c r="AB56" s="164"/>
      <c r="AC56" s="164"/>
      <c r="AD56" s="164"/>
      <c r="AE56" s="231" t="str">
        <f t="shared" si="25"/>
        <v/>
      </c>
      <c r="AF56" s="193" t="str">
        <f t="shared" si="0"/>
        <v/>
      </c>
      <c r="AG56" s="231" t="str">
        <f t="shared" si="1"/>
        <v/>
      </c>
      <c r="AH56" s="232" t="str">
        <f t="shared" si="2"/>
        <v/>
      </c>
    </row>
    <row r="57" spans="1:34" ht="13.95" customHeight="1" x14ac:dyDescent="0.3">
      <c r="A57" s="614"/>
      <c r="B57" s="118" t="s">
        <v>143</v>
      </c>
      <c r="C57" s="86"/>
      <c r="D57" s="86"/>
      <c r="E57" s="86"/>
      <c r="F57" s="86"/>
      <c r="G57" s="86"/>
      <c r="H57" s="86"/>
      <c r="I57" s="86"/>
      <c r="J57" s="94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7"/>
      <c r="V57" s="1"/>
      <c r="W57" s="229" t="str">
        <f t="shared" si="3"/>
        <v/>
      </c>
      <c r="X57" s="168" t="str">
        <f t="shared" si="5"/>
        <v/>
      </c>
      <c r="Y57" s="163" t="str">
        <f t="shared" ref="Y57:Y60" si="30">IF($G57=0,"",H57/$G57)</f>
        <v/>
      </c>
      <c r="Z57" s="167" t="str">
        <f t="shared" ref="Z57:Z60" si="31">IF((I57+K57+L57+M57)=0,"",1-(M57/(I57+K57+L57+M57)))</f>
        <v/>
      </c>
      <c r="AA57" s="163" t="str">
        <f t="shared" si="8"/>
        <v/>
      </c>
      <c r="AB57" s="168" t="str">
        <f t="shared" si="9"/>
        <v/>
      </c>
      <c r="AC57" s="163" t="str">
        <f t="shared" si="10"/>
        <v/>
      </c>
      <c r="AD57" s="163" t="str">
        <f t="shared" ref="AD57:AD70" si="32">IF(($I57+$K57+$L57)=0,"",($I57+$K57)/($I57+$K57+$L57))</f>
        <v/>
      </c>
      <c r="AE57" s="231" t="str">
        <f t="shared" si="25"/>
        <v/>
      </c>
      <c r="AF57" s="193" t="str">
        <f t="shared" si="0"/>
        <v/>
      </c>
      <c r="AG57" s="231" t="str">
        <f t="shared" si="1"/>
        <v/>
      </c>
      <c r="AH57" s="232" t="str">
        <f t="shared" si="2"/>
        <v/>
      </c>
    </row>
    <row r="58" spans="1:34" ht="13.95" customHeight="1" x14ac:dyDescent="0.3">
      <c r="A58" s="614" t="s">
        <v>268</v>
      </c>
      <c r="B58" s="114" t="s">
        <v>141</v>
      </c>
      <c r="C58" s="89"/>
      <c r="D58" s="89"/>
      <c r="E58" s="89"/>
      <c r="F58" s="89"/>
      <c r="G58" s="88"/>
      <c r="H58" s="88"/>
      <c r="I58" s="88"/>
      <c r="J58" s="88"/>
      <c r="K58" s="88"/>
      <c r="L58" s="88"/>
      <c r="M58" s="88"/>
      <c r="N58" s="89"/>
      <c r="O58" s="89"/>
      <c r="P58" s="89"/>
      <c r="Q58" s="89"/>
      <c r="R58" s="89"/>
      <c r="S58" s="89"/>
      <c r="T58" s="89"/>
      <c r="U58" s="90"/>
      <c r="V58" s="1"/>
      <c r="W58" s="229" t="str">
        <f t="shared" si="3"/>
        <v/>
      </c>
      <c r="X58" s="164"/>
      <c r="Y58" s="164"/>
      <c r="Z58" s="169"/>
      <c r="AA58" s="164"/>
      <c r="AB58" s="164"/>
      <c r="AC58" s="164"/>
      <c r="AD58" s="164"/>
      <c r="AE58" s="231" t="str">
        <f t="shared" si="25"/>
        <v/>
      </c>
      <c r="AF58" s="193" t="str">
        <f t="shared" si="0"/>
        <v/>
      </c>
      <c r="AG58" s="231" t="str">
        <f t="shared" si="1"/>
        <v/>
      </c>
      <c r="AH58" s="232" t="str">
        <f t="shared" si="2"/>
        <v/>
      </c>
    </row>
    <row r="59" spans="1:34" ht="13.95" customHeight="1" x14ac:dyDescent="0.3">
      <c r="A59" s="614"/>
      <c r="B59" s="399" t="s">
        <v>142</v>
      </c>
      <c r="C59" s="345"/>
      <c r="D59" s="345"/>
      <c r="E59" s="345"/>
      <c r="F59" s="345"/>
      <c r="G59" s="346"/>
      <c r="H59" s="346"/>
      <c r="I59" s="346"/>
      <c r="J59" s="346"/>
      <c r="K59" s="346"/>
      <c r="L59" s="346"/>
      <c r="M59" s="346"/>
      <c r="N59" s="345"/>
      <c r="O59" s="345"/>
      <c r="P59" s="345"/>
      <c r="Q59" s="345"/>
      <c r="R59" s="345"/>
      <c r="S59" s="345"/>
      <c r="T59" s="345"/>
      <c r="U59" s="376"/>
      <c r="V59" s="1"/>
      <c r="W59" s="229" t="str">
        <f t="shared" si="3"/>
        <v/>
      </c>
      <c r="X59" s="164"/>
      <c r="Y59" s="164"/>
      <c r="Z59" s="169"/>
      <c r="AA59" s="164"/>
      <c r="AB59" s="164"/>
      <c r="AC59" s="164"/>
      <c r="AD59" s="164"/>
      <c r="AE59" s="231" t="str">
        <f t="shared" si="25"/>
        <v/>
      </c>
      <c r="AF59" s="193" t="str">
        <f t="shared" si="0"/>
        <v/>
      </c>
      <c r="AG59" s="231" t="str">
        <f t="shared" si="1"/>
        <v/>
      </c>
      <c r="AH59" s="232" t="str">
        <f t="shared" si="2"/>
        <v/>
      </c>
    </row>
    <row r="60" spans="1:34" ht="13.95" customHeight="1" x14ac:dyDescent="0.3">
      <c r="A60" s="614"/>
      <c r="B60" s="118" t="s">
        <v>143</v>
      </c>
      <c r="C60" s="86"/>
      <c r="D60" s="86"/>
      <c r="E60" s="86"/>
      <c r="F60" s="86"/>
      <c r="G60" s="86"/>
      <c r="H60" s="86"/>
      <c r="I60" s="86"/>
      <c r="J60" s="94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  <c r="V60" s="1"/>
      <c r="W60" s="229" t="str">
        <f t="shared" si="3"/>
        <v/>
      </c>
      <c r="X60" s="168" t="str">
        <f t="shared" si="5"/>
        <v/>
      </c>
      <c r="Y60" s="163" t="str">
        <f t="shared" si="30"/>
        <v/>
      </c>
      <c r="Z60" s="167" t="str">
        <f t="shared" si="31"/>
        <v/>
      </c>
      <c r="AA60" s="163" t="str">
        <f t="shared" si="8"/>
        <v/>
      </c>
      <c r="AB60" s="168" t="str">
        <f t="shared" si="9"/>
        <v/>
      </c>
      <c r="AC60" s="163" t="str">
        <f t="shared" si="10"/>
        <v/>
      </c>
      <c r="AD60" s="163" t="str">
        <f t="shared" si="32"/>
        <v/>
      </c>
      <c r="AE60" s="231" t="str">
        <f t="shared" si="25"/>
        <v/>
      </c>
      <c r="AF60" s="193" t="str">
        <f t="shared" si="0"/>
        <v/>
      </c>
      <c r="AG60" s="231" t="str">
        <f t="shared" si="1"/>
        <v/>
      </c>
      <c r="AH60" s="232" t="str">
        <f t="shared" si="2"/>
        <v/>
      </c>
    </row>
    <row r="61" spans="1:34" ht="13.95" customHeight="1" x14ac:dyDescent="0.3">
      <c r="A61" s="614" t="s">
        <v>269</v>
      </c>
      <c r="B61" s="114" t="s">
        <v>141</v>
      </c>
      <c r="C61" s="89"/>
      <c r="D61" s="89"/>
      <c r="E61" s="89"/>
      <c r="F61" s="89"/>
      <c r="G61" s="88"/>
      <c r="H61" s="88"/>
      <c r="I61" s="88"/>
      <c r="J61" s="88"/>
      <c r="K61" s="88"/>
      <c r="L61" s="88"/>
      <c r="M61" s="88"/>
      <c r="N61" s="89"/>
      <c r="O61" s="89"/>
      <c r="P61" s="89"/>
      <c r="Q61" s="89"/>
      <c r="R61" s="89"/>
      <c r="S61" s="89"/>
      <c r="T61" s="89"/>
      <c r="U61" s="90"/>
      <c r="V61" s="1"/>
      <c r="W61" s="229" t="str">
        <f t="shared" si="3"/>
        <v/>
      </c>
      <c r="X61" s="164"/>
      <c r="Y61" s="164"/>
      <c r="Z61" s="169"/>
      <c r="AA61" s="164"/>
      <c r="AB61" s="164"/>
      <c r="AC61" s="164"/>
      <c r="AD61" s="164"/>
      <c r="AE61" s="231" t="str">
        <f t="shared" si="25"/>
        <v/>
      </c>
      <c r="AF61" s="193" t="str">
        <f t="shared" si="0"/>
        <v/>
      </c>
      <c r="AG61" s="231" t="str">
        <f t="shared" si="1"/>
        <v/>
      </c>
      <c r="AH61" s="232" t="str">
        <f t="shared" si="2"/>
        <v/>
      </c>
    </row>
    <row r="62" spans="1:34" ht="13.95" customHeight="1" x14ac:dyDescent="0.3">
      <c r="A62" s="614"/>
      <c r="B62" s="399" t="s">
        <v>142</v>
      </c>
      <c r="C62" s="345"/>
      <c r="D62" s="345"/>
      <c r="E62" s="345"/>
      <c r="F62" s="345"/>
      <c r="G62" s="346"/>
      <c r="H62" s="346"/>
      <c r="I62" s="346"/>
      <c r="J62" s="346"/>
      <c r="K62" s="346"/>
      <c r="L62" s="346"/>
      <c r="M62" s="346"/>
      <c r="N62" s="345"/>
      <c r="O62" s="345"/>
      <c r="P62" s="345"/>
      <c r="Q62" s="345"/>
      <c r="R62" s="345"/>
      <c r="S62" s="345"/>
      <c r="T62" s="345"/>
      <c r="U62" s="376"/>
      <c r="V62" s="1"/>
      <c r="W62" s="229" t="str">
        <f t="shared" si="3"/>
        <v/>
      </c>
      <c r="X62" s="164"/>
      <c r="Y62" s="164"/>
      <c r="Z62" s="169"/>
      <c r="AA62" s="164"/>
      <c r="AB62" s="164"/>
      <c r="AC62" s="164"/>
      <c r="AD62" s="164"/>
      <c r="AE62" s="231" t="str">
        <f t="shared" si="25"/>
        <v/>
      </c>
      <c r="AF62" s="193" t="str">
        <f t="shared" si="0"/>
        <v/>
      </c>
      <c r="AG62" s="231" t="str">
        <f t="shared" si="1"/>
        <v/>
      </c>
      <c r="AH62" s="232" t="str">
        <f t="shared" si="2"/>
        <v/>
      </c>
    </row>
    <row r="63" spans="1:34" ht="13.95" customHeight="1" x14ac:dyDescent="0.3">
      <c r="A63" s="614"/>
      <c r="B63" s="118" t="s">
        <v>143</v>
      </c>
      <c r="C63" s="86"/>
      <c r="D63" s="86"/>
      <c r="E63" s="86"/>
      <c r="F63" s="86"/>
      <c r="G63" s="86"/>
      <c r="H63" s="86"/>
      <c r="I63" s="86"/>
      <c r="J63" s="94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  <c r="V63" s="1"/>
      <c r="W63" s="229" t="str">
        <f t="shared" si="3"/>
        <v/>
      </c>
      <c r="X63" s="168" t="str">
        <f t="shared" si="5"/>
        <v/>
      </c>
      <c r="Y63" s="163" t="str">
        <f>IF($G63=0,"",H63/$G63)</f>
        <v/>
      </c>
      <c r="Z63" s="167" t="str">
        <f>IF((I63+K63+L63+M63)=0,"",1-(M63/(I63+K63+L63+M63)))</f>
        <v/>
      </c>
      <c r="AA63" s="163" t="str">
        <f t="shared" si="8"/>
        <v/>
      </c>
      <c r="AB63" s="168" t="str">
        <f t="shared" si="9"/>
        <v/>
      </c>
      <c r="AC63" s="163" t="str">
        <f t="shared" si="10"/>
        <v/>
      </c>
      <c r="AD63" s="163" t="str">
        <f>IF(($I63+$K63+$L63)=0,"",($I63+$K63)/($I63+$K63+$L63))</f>
        <v/>
      </c>
      <c r="AE63" s="231" t="str">
        <f t="shared" si="25"/>
        <v/>
      </c>
      <c r="AF63" s="193" t="str">
        <f t="shared" si="0"/>
        <v/>
      </c>
      <c r="AG63" s="231" t="str">
        <f t="shared" si="1"/>
        <v/>
      </c>
      <c r="AH63" s="232" t="str">
        <f t="shared" si="2"/>
        <v/>
      </c>
    </row>
    <row r="64" spans="1:34" ht="13.95" customHeight="1" x14ac:dyDescent="0.3">
      <c r="A64" s="614" t="s">
        <v>270</v>
      </c>
      <c r="B64" s="114" t="s">
        <v>141</v>
      </c>
      <c r="C64" s="89"/>
      <c r="D64" s="89"/>
      <c r="E64" s="89"/>
      <c r="F64" s="89"/>
      <c r="G64" s="88"/>
      <c r="H64" s="88"/>
      <c r="I64" s="88"/>
      <c r="J64" s="88"/>
      <c r="K64" s="88"/>
      <c r="L64" s="88"/>
      <c r="M64" s="88"/>
      <c r="N64" s="89"/>
      <c r="O64" s="89"/>
      <c r="P64" s="89"/>
      <c r="Q64" s="89"/>
      <c r="R64" s="89"/>
      <c r="S64" s="89"/>
      <c r="T64" s="89"/>
      <c r="U64" s="90"/>
      <c r="V64" s="1"/>
      <c r="W64" s="229" t="str">
        <f t="shared" si="3"/>
        <v/>
      </c>
      <c r="X64" s="164"/>
      <c r="Y64" s="164"/>
      <c r="Z64" s="169"/>
      <c r="AA64" s="164"/>
      <c r="AB64" s="164"/>
      <c r="AC64" s="164"/>
      <c r="AD64" s="164"/>
      <c r="AE64" s="231" t="str">
        <f t="shared" si="25"/>
        <v/>
      </c>
      <c r="AF64" s="193" t="str">
        <f t="shared" si="0"/>
        <v/>
      </c>
      <c r="AG64" s="231" t="str">
        <f t="shared" si="1"/>
        <v/>
      </c>
      <c r="AH64" s="232" t="str">
        <f t="shared" si="2"/>
        <v/>
      </c>
    </row>
    <row r="65" spans="1:34" ht="13.95" customHeight="1" x14ac:dyDescent="0.3">
      <c r="A65" s="615"/>
      <c r="B65" s="399" t="s">
        <v>142</v>
      </c>
      <c r="C65" s="345"/>
      <c r="D65" s="345"/>
      <c r="E65" s="345"/>
      <c r="F65" s="345"/>
      <c r="G65" s="346"/>
      <c r="H65" s="346"/>
      <c r="I65" s="346"/>
      <c r="J65" s="346"/>
      <c r="K65" s="346"/>
      <c r="L65" s="346"/>
      <c r="M65" s="346"/>
      <c r="N65" s="345"/>
      <c r="O65" s="345"/>
      <c r="P65" s="345"/>
      <c r="Q65" s="345"/>
      <c r="R65" s="345"/>
      <c r="S65" s="345"/>
      <c r="T65" s="345"/>
      <c r="U65" s="376"/>
      <c r="V65" s="1"/>
      <c r="W65" s="229" t="str">
        <f t="shared" si="3"/>
        <v/>
      </c>
      <c r="X65" s="421"/>
      <c r="Y65" s="421"/>
      <c r="Z65" s="422"/>
      <c r="AA65" s="421"/>
      <c r="AB65" s="421"/>
      <c r="AC65" s="421"/>
      <c r="AD65" s="421"/>
      <c r="AE65" s="231" t="str">
        <f t="shared" si="25"/>
        <v/>
      </c>
      <c r="AF65" s="193" t="str">
        <f t="shared" si="0"/>
        <v/>
      </c>
      <c r="AG65" s="231" t="str">
        <f t="shared" si="1"/>
        <v/>
      </c>
      <c r="AH65" s="232" t="str">
        <f t="shared" si="2"/>
        <v/>
      </c>
    </row>
    <row r="66" spans="1:34" ht="13.95" customHeight="1" thickBot="1" x14ac:dyDescent="0.35">
      <c r="A66" s="615"/>
      <c r="B66" s="115" t="s">
        <v>143</v>
      </c>
      <c r="C66" s="100"/>
      <c r="D66" s="100"/>
      <c r="E66" s="100"/>
      <c r="F66" s="100"/>
      <c r="G66" s="100"/>
      <c r="H66" s="100"/>
      <c r="I66" s="100"/>
      <c r="J66" s="11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1"/>
      <c r="V66" s="1"/>
      <c r="W66" s="228" t="str">
        <f t="shared" si="3"/>
        <v/>
      </c>
      <c r="X66" s="182" t="str">
        <f t="shared" si="5"/>
        <v/>
      </c>
      <c r="Y66" s="180" t="str">
        <f t="shared" ref="Y66:Y70" si="33">IF($G66=0,"",H66/$G66)</f>
        <v/>
      </c>
      <c r="Z66" s="181" t="str">
        <f t="shared" ref="Z66:Z70" si="34">IF((I66+K66+L66+M66)=0,"",1-(M66/(I66+K66+L66+M66)))</f>
        <v/>
      </c>
      <c r="AA66" s="180" t="str">
        <f t="shared" si="8"/>
        <v/>
      </c>
      <c r="AB66" s="182" t="str">
        <f t="shared" si="9"/>
        <v/>
      </c>
      <c r="AC66" s="180" t="str">
        <f t="shared" si="10"/>
        <v/>
      </c>
      <c r="AD66" s="180" t="str">
        <f t="shared" si="32"/>
        <v/>
      </c>
      <c r="AE66" s="181" t="str">
        <f t="shared" si="25"/>
        <v/>
      </c>
      <c r="AF66" s="180" t="str">
        <f t="shared" si="0"/>
        <v/>
      </c>
      <c r="AG66" s="181" t="str">
        <f t="shared" si="1"/>
        <v/>
      </c>
      <c r="AH66" s="232" t="str">
        <f t="shared" si="2"/>
        <v/>
      </c>
    </row>
    <row r="67" spans="1:34" ht="13.95" customHeight="1" thickTop="1" x14ac:dyDescent="0.3">
      <c r="A67" s="599" t="s">
        <v>271</v>
      </c>
      <c r="B67" s="119" t="s">
        <v>141</v>
      </c>
      <c r="C67" s="75">
        <f>C49+C52+C55+C58+C61+C64</f>
        <v>0</v>
      </c>
      <c r="D67" s="75">
        <f t="shared" ref="D67:U67" si="35">D49+D52+D55+D58+D61+D64</f>
        <v>0</v>
      </c>
      <c r="E67" s="75">
        <f t="shared" si="35"/>
        <v>0</v>
      </c>
      <c r="F67" s="75">
        <f t="shared" si="35"/>
        <v>0</v>
      </c>
      <c r="G67" s="80">
        <f t="shared" si="35"/>
        <v>0</v>
      </c>
      <c r="H67" s="80">
        <f t="shared" si="35"/>
        <v>0</v>
      </c>
      <c r="I67" s="80">
        <f t="shared" si="35"/>
        <v>0</v>
      </c>
      <c r="J67" s="80">
        <f t="shared" si="35"/>
        <v>0</v>
      </c>
      <c r="K67" s="80">
        <f t="shared" si="35"/>
        <v>0</v>
      </c>
      <c r="L67" s="80">
        <f t="shared" si="35"/>
        <v>0</v>
      </c>
      <c r="M67" s="80">
        <f t="shared" si="35"/>
        <v>0</v>
      </c>
      <c r="N67" s="75">
        <f t="shared" si="35"/>
        <v>0</v>
      </c>
      <c r="O67" s="75">
        <f t="shared" si="35"/>
        <v>0</v>
      </c>
      <c r="P67" s="75">
        <f t="shared" si="35"/>
        <v>0</v>
      </c>
      <c r="Q67" s="75">
        <f t="shared" si="35"/>
        <v>0</v>
      </c>
      <c r="R67" s="75">
        <f t="shared" si="35"/>
        <v>0</v>
      </c>
      <c r="S67" s="75">
        <f t="shared" si="35"/>
        <v>0</v>
      </c>
      <c r="T67" s="75">
        <f t="shared" si="35"/>
        <v>0</v>
      </c>
      <c r="U67" s="75">
        <f t="shared" si="35"/>
        <v>0</v>
      </c>
      <c r="V67" s="1"/>
      <c r="W67" s="437" t="str">
        <f t="shared" si="3"/>
        <v/>
      </c>
      <c r="X67" s="140"/>
      <c r="Y67" s="197"/>
      <c r="Z67" s="202"/>
      <c r="AA67" s="140"/>
      <c r="AB67" s="140"/>
      <c r="AC67" s="140"/>
      <c r="AD67" s="197"/>
      <c r="AE67" s="438" t="str">
        <f t="shared" si="25"/>
        <v/>
      </c>
      <c r="AF67" s="439" t="str">
        <f t="shared" si="0"/>
        <v/>
      </c>
      <c r="AG67" s="438" t="str">
        <f t="shared" si="1"/>
        <v/>
      </c>
      <c r="AH67" s="440" t="str">
        <f t="shared" si="2"/>
        <v/>
      </c>
    </row>
    <row r="68" spans="1:34" ht="13.95" customHeight="1" x14ac:dyDescent="0.3">
      <c r="A68" s="600"/>
      <c r="B68" s="400" t="s">
        <v>142</v>
      </c>
      <c r="C68" s="378">
        <f>C50+C53+C56+C59+C62+C65</f>
        <v>0</v>
      </c>
      <c r="D68" s="378">
        <f t="shared" ref="D68:U68" si="36">D50+D53+D56+D59+D62+D65</f>
        <v>0</v>
      </c>
      <c r="E68" s="378">
        <f t="shared" si="36"/>
        <v>0</v>
      </c>
      <c r="F68" s="378">
        <f t="shared" si="36"/>
        <v>0</v>
      </c>
      <c r="G68" s="379">
        <f t="shared" si="36"/>
        <v>0</v>
      </c>
      <c r="H68" s="379">
        <f t="shared" si="36"/>
        <v>0</v>
      </c>
      <c r="I68" s="379">
        <f t="shared" si="36"/>
        <v>0</v>
      </c>
      <c r="J68" s="379">
        <f t="shared" si="36"/>
        <v>0</v>
      </c>
      <c r="K68" s="379">
        <f t="shared" si="36"/>
        <v>0</v>
      </c>
      <c r="L68" s="379">
        <f t="shared" si="36"/>
        <v>0</v>
      </c>
      <c r="M68" s="379">
        <f t="shared" si="36"/>
        <v>0</v>
      </c>
      <c r="N68" s="378">
        <f t="shared" si="36"/>
        <v>0</v>
      </c>
      <c r="O68" s="378">
        <f t="shared" si="36"/>
        <v>0</v>
      </c>
      <c r="P68" s="378">
        <f t="shared" si="36"/>
        <v>0</v>
      </c>
      <c r="Q68" s="378">
        <f t="shared" si="36"/>
        <v>0</v>
      </c>
      <c r="R68" s="378">
        <f t="shared" si="36"/>
        <v>0</v>
      </c>
      <c r="S68" s="378">
        <f t="shared" si="36"/>
        <v>0</v>
      </c>
      <c r="T68" s="378">
        <f t="shared" si="36"/>
        <v>0</v>
      </c>
      <c r="U68" s="378">
        <f t="shared" si="36"/>
        <v>0</v>
      </c>
      <c r="V68" s="1"/>
      <c r="W68" s="444" t="str">
        <f t="shared" si="3"/>
        <v/>
      </c>
      <c r="X68" s="433"/>
      <c r="Y68" s="434"/>
      <c r="Z68" s="435"/>
      <c r="AA68" s="433"/>
      <c r="AB68" s="433"/>
      <c r="AC68" s="433"/>
      <c r="AD68" s="445"/>
      <c r="AE68" s="446" t="str">
        <f t="shared" si="25"/>
        <v/>
      </c>
      <c r="AF68" s="447" t="str">
        <f t="shared" si="0"/>
        <v/>
      </c>
      <c r="AG68" s="446" t="str">
        <f t="shared" si="1"/>
        <v/>
      </c>
      <c r="AH68" s="448" t="str">
        <f t="shared" si="2"/>
        <v/>
      </c>
    </row>
    <row r="69" spans="1:34" ht="13.95" customHeight="1" thickBot="1" x14ac:dyDescent="0.35">
      <c r="A69" s="600"/>
      <c r="B69" s="116" t="s">
        <v>143</v>
      </c>
      <c r="C69" s="4">
        <f>C51+C54+C57+C60+C63+C66</f>
        <v>0</v>
      </c>
      <c r="D69" s="4">
        <f t="shared" ref="D69:U69" si="37">D51+D54+D57+D60+D63+D66</f>
        <v>0</v>
      </c>
      <c r="E69" s="4">
        <f t="shared" si="37"/>
        <v>0</v>
      </c>
      <c r="F69" s="4">
        <f t="shared" si="37"/>
        <v>0</v>
      </c>
      <c r="G69" s="4">
        <f t="shared" si="37"/>
        <v>0</v>
      </c>
      <c r="H69" s="4">
        <f t="shared" si="37"/>
        <v>0</v>
      </c>
      <c r="I69" s="4">
        <f t="shared" si="37"/>
        <v>0</v>
      </c>
      <c r="J69" s="4">
        <f t="shared" si="37"/>
        <v>0</v>
      </c>
      <c r="K69" s="4">
        <f t="shared" si="37"/>
        <v>0</v>
      </c>
      <c r="L69" s="4">
        <f t="shared" si="37"/>
        <v>0</v>
      </c>
      <c r="M69" s="4">
        <f t="shared" si="37"/>
        <v>0</v>
      </c>
      <c r="N69" s="4">
        <f t="shared" si="37"/>
        <v>0</v>
      </c>
      <c r="O69" s="4">
        <f t="shared" si="37"/>
        <v>0</v>
      </c>
      <c r="P69" s="4">
        <f t="shared" si="37"/>
        <v>0</v>
      </c>
      <c r="Q69" s="4">
        <f t="shared" si="37"/>
        <v>0</v>
      </c>
      <c r="R69" s="4">
        <f t="shared" si="37"/>
        <v>0</v>
      </c>
      <c r="S69" s="4">
        <f t="shared" si="37"/>
        <v>0</v>
      </c>
      <c r="T69" s="4">
        <f t="shared" si="37"/>
        <v>0</v>
      </c>
      <c r="U69" s="4">
        <f t="shared" si="37"/>
        <v>0</v>
      </c>
      <c r="V69" s="1"/>
      <c r="W69" s="228" t="str">
        <f t="shared" si="3"/>
        <v/>
      </c>
      <c r="X69" s="182" t="str">
        <f t="shared" si="5"/>
        <v/>
      </c>
      <c r="Y69" s="198" t="str">
        <f t="shared" si="33"/>
        <v/>
      </c>
      <c r="Z69" s="199" t="str">
        <f t="shared" si="34"/>
        <v/>
      </c>
      <c r="AA69" s="180" t="str">
        <f t="shared" si="8"/>
        <v/>
      </c>
      <c r="AB69" s="182" t="str">
        <f t="shared" si="9"/>
        <v/>
      </c>
      <c r="AC69" s="180" t="str">
        <f t="shared" si="10"/>
        <v/>
      </c>
      <c r="AD69" s="198" t="str">
        <f t="shared" si="32"/>
        <v/>
      </c>
      <c r="AE69" s="181" t="str">
        <f t="shared" si="25"/>
        <v/>
      </c>
      <c r="AF69" s="180" t="str">
        <f t="shared" si="0"/>
        <v/>
      </c>
      <c r="AG69" s="231" t="str">
        <f t="shared" si="1"/>
        <v/>
      </c>
      <c r="AH69" s="232" t="str">
        <f t="shared" si="2"/>
        <v/>
      </c>
    </row>
    <row r="70" spans="1:34" s="1" customFormat="1" ht="10.95" customHeight="1" thickTop="1" thickBot="1" x14ac:dyDescent="0.35">
      <c r="A70" s="601"/>
      <c r="B70" s="117" t="s">
        <v>151</v>
      </c>
      <c r="C70" s="3">
        <f>C67+C68+C69</f>
        <v>0</v>
      </c>
      <c r="D70" s="3">
        <f t="shared" ref="D70:U70" si="38">D67+D68+D69</f>
        <v>0</v>
      </c>
      <c r="E70" s="3">
        <f t="shared" si="38"/>
        <v>0</v>
      </c>
      <c r="F70" s="3">
        <f t="shared" si="38"/>
        <v>0</v>
      </c>
      <c r="G70" s="3">
        <f t="shared" si="38"/>
        <v>0</v>
      </c>
      <c r="H70" s="3">
        <f t="shared" si="38"/>
        <v>0</v>
      </c>
      <c r="I70" s="3">
        <f t="shared" si="38"/>
        <v>0</v>
      </c>
      <c r="J70" s="3">
        <f t="shared" si="38"/>
        <v>0</v>
      </c>
      <c r="K70" s="3">
        <f t="shared" si="38"/>
        <v>0</v>
      </c>
      <c r="L70" s="3">
        <f t="shared" si="38"/>
        <v>0</v>
      </c>
      <c r="M70" s="3">
        <f t="shared" si="38"/>
        <v>0</v>
      </c>
      <c r="N70" s="3">
        <f t="shared" si="38"/>
        <v>0</v>
      </c>
      <c r="O70" s="3">
        <f t="shared" si="38"/>
        <v>0</v>
      </c>
      <c r="P70" s="3">
        <f t="shared" si="38"/>
        <v>0</v>
      </c>
      <c r="Q70" s="3">
        <f t="shared" si="38"/>
        <v>0</v>
      </c>
      <c r="R70" s="3">
        <f t="shared" si="38"/>
        <v>0</v>
      </c>
      <c r="S70" s="3">
        <f t="shared" si="38"/>
        <v>0</v>
      </c>
      <c r="T70" s="3">
        <f t="shared" si="38"/>
        <v>0</v>
      </c>
      <c r="U70" s="3">
        <f t="shared" si="38"/>
        <v>0</v>
      </c>
      <c r="V70" s="52"/>
      <c r="W70" s="147" t="str">
        <f t="shared" si="3"/>
        <v/>
      </c>
      <c r="X70" s="25" t="str">
        <f>IF($C70=0,"",G70/$C69)</f>
        <v/>
      </c>
      <c r="Y70" s="54" t="str">
        <f t="shared" si="33"/>
        <v/>
      </c>
      <c r="Z70" s="55" t="str">
        <f t="shared" si="34"/>
        <v/>
      </c>
      <c r="AA70" s="25" t="str">
        <f t="shared" si="8"/>
        <v/>
      </c>
      <c r="AB70" s="98" t="str">
        <f>IF(AND((($I70+$K70+$L70)=0),($I70=0)),"",$J70/($I70))</f>
        <v/>
      </c>
      <c r="AC70" s="25" t="str">
        <f t="shared" si="10"/>
        <v/>
      </c>
      <c r="AD70" s="54" t="str">
        <f t="shared" si="32"/>
        <v/>
      </c>
      <c r="AE70" s="324" t="str">
        <f t="shared" si="25"/>
        <v/>
      </c>
      <c r="AF70" s="25" t="str">
        <f t="shared" si="0"/>
        <v/>
      </c>
      <c r="AG70" s="324" t="str">
        <f t="shared" si="1"/>
        <v/>
      </c>
      <c r="AH70" s="325" t="str">
        <f t="shared" si="2"/>
        <v/>
      </c>
    </row>
    <row r="71" spans="1:34" ht="15" thickTop="1" x14ac:dyDescent="0.3"/>
  </sheetData>
  <mergeCells count="30">
    <mergeCell ref="A36:A38"/>
    <mergeCell ref="A39:A41"/>
    <mergeCell ref="A6:A8"/>
    <mergeCell ref="A12:A14"/>
    <mergeCell ref="A18:A20"/>
    <mergeCell ref="A27:A29"/>
    <mergeCell ref="A30:A32"/>
    <mergeCell ref="Y1:Y2"/>
    <mergeCell ref="A2:B2"/>
    <mergeCell ref="E1:E2"/>
    <mergeCell ref="D1:D2"/>
    <mergeCell ref="C1:C2"/>
    <mergeCell ref="F1:F2"/>
    <mergeCell ref="W1:W2"/>
    <mergeCell ref="A3:A5"/>
    <mergeCell ref="A21:A23"/>
    <mergeCell ref="X1:X2"/>
    <mergeCell ref="A64:A66"/>
    <mergeCell ref="A67:A70"/>
    <mergeCell ref="A49:A51"/>
    <mergeCell ref="A52:A54"/>
    <mergeCell ref="A55:A57"/>
    <mergeCell ref="A58:A60"/>
    <mergeCell ref="A61:A63"/>
    <mergeCell ref="A45:A48"/>
    <mergeCell ref="A24:A26"/>
    <mergeCell ref="A9:A11"/>
    <mergeCell ref="A15:A17"/>
    <mergeCell ref="A33:A35"/>
    <mergeCell ref="A42:A44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paperSize="8" scale="74" orientation="landscape" r:id="rId1"/>
  <headerFooter>
    <oddHeader>&amp;C&amp;"-,Gras"TABLEAU DE BORD DE L'APPRENTISSAGE
Filière 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55"/>
  <sheetViews>
    <sheetView showGridLines="0"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S27" sqref="S27"/>
    </sheetView>
  </sheetViews>
  <sheetFormatPr baseColWidth="10" defaultColWidth="11.44140625" defaultRowHeight="14.4" x14ac:dyDescent="0.3"/>
  <cols>
    <col min="1" max="1" width="41.44140625" customWidth="1"/>
    <col min="2" max="2" width="9.332031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49.95" customHeight="1" thickBot="1" x14ac:dyDescent="0.35">
      <c r="A2" s="592"/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13" t="s">
        <v>272</v>
      </c>
      <c r="B3" s="73" t="s">
        <v>141</v>
      </c>
      <c r="C3" s="84"/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1"/>
      <c r="W3" s="132" t="str">
        <f>IF($C3=0,"",F3/$C3)</f>
        <v/>
      </c>
      <c r="X3" s="140"/>
      <c r="Y3" s="140"/>
      <c r="Z3" s="190"/>
      <c r="AA3" s="140"/>
      <c r="AB3" s="140"/>
      <c r="AC3" s="140"/>
      <c r="AD3" s="449"/>
      <c r="AE3" s="456" t="str">
        <f>IF((N3+O3+P3+Q3)=0,"",1-(Q3/(N3+O3+P3+Q3)))</f>
        <v/>
      </c>
      <c r="AF3" s="121" t="str">
        <f>IF((N3+O3+P3)=0,"",(N3+O3)/(N3+O3+P3))</f>
        <v/>
      </c>
      <c r="AG3" s="133" t="str">
        <f>IF((R3+S3+T3+U3)=0,"",1-(U3/(R3+S3+T3+U3)))</f>
        <v/>
      </c>
      <c r="AH3" s="134" t="str">
        <f>IF((R3+S3+T3)=0,"",(S3+R3)/(R3+S3+T3))</f>
        <v/>
      </c>
    </row>
    <row r="4" spans="1:34" ht="13.95" customHeight="1" x14ac:dyDescent="0.3">
      <c r="A4" s="605"/>
      <c r="B4" s="375" t="s">
        <v>142</v>
      </c>
      <c r="C4" s="345"/>
      <c r="D4" s="345"/>
      <c r="E4" s="345"/>
      <c r="F4" s="345"/>
      <c r="G4" s="346"/>
      <c r="H4" s="346"/>
      <c r="I4" s="346"/>
      <c r="J4" s="346"/>
      <c r="K4" s="346"/>
      <c r="L4" s="346"/>
      <c r="M4" s="346"/>
      <c r="N4" s="345"/>
      <c r="O4" s="345"/>
      <c r="P4" s="345"/>
      <c r="Q4" s="345"/>
      <c r="R4" s="345"/>
      <c r="S4" s="345"/>
      <c r="T4" s="345"/>
      <c r="U4" s="376"/>
      <c r="V4" s="1"/>
      <c r="W4" s="225" t="str">
        <f t="shared" ref="W4:W54" si="0">IF($C4=0,"",F4/$C4)</f>
        <v/>
      </c>
      <c r="X4" s="164"/>
      <c r="Y4" s="164"/>
      <c r="Z4" s="169"/>
      <c r="AA4" s="164"/>
      <c r="AB4" s="164"/>
      <c r="AC4" s="164"/>
      <c r="AD4" s="450"/>
      <c r="AE4" s="457" t="str">
        <f t="shared" ref="AE4:AE49" si="1">IF((N4+O4+P4+Q4)=0,"",1-(Q4/(N4+O4+P4+Q4)))</f>
        <v/>
      </c>
      <c r="AF4" s="163" t="str">
        <f t="shared" ref="AF4:AF49" si="2">IF((N4+O4+P4)=0,"",(N4+O4)/(N4+O4+P4))</f>
        <v/>
      </c>
      <c r="AG4" s="167" t="str">
        <f t="shared" ref="AG4:AG49" si="3">IF((R4+S4+T4+U4)=0,"",1-(U4/(R4+S4+T4+U4)))</f>
        <v/>
      </c>
      <c r="AH4" s="226" t="str">
        <f t="shared" ref="AH4:AH49" si="4">IF((R4+S4+T4)=0,"",(S4+R4)/(R4+S4+T4))</f>
        <v/>
      </c>
    </row>
    <row r="5" spans="1:34" ht="13.95" customHeight="1" x14ac:dyDescent="0.3">
      <c r="A5" s="614"/>
      <c r="B5" s="102" t="s">
        <v>143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  <c r="V5" s="1"/>
      <c r="W5" s="225" t="str">
        <f t="shared" si="0"/>
        <v/>
      </c>
      <c r="X5" s="163" t="str">
        <f t="shared" ref="X5:X53" si="5">IF($C5=0,"",G5/$C5)</f>
        <v/>
      </c>
      <c r="Y5" s="163" t="str">
        <f>IF($G5=0,"",H5/$G5)</f>
        <v/>
      </c>
      <c r="Z5" s="167" t="str">
        <f>IF((I5+K5+L5+M5)=0,"",1-(M5/(I5+K5+L5+M5)))</f>
        <v/>
      </c>
      <c r="AA5" s="163" t="str">
        <f t="shared" ref="AA5:AA54" si="6">IF(($I5+$K5+$L5)=0,"",I5/($I5+$L5+$K5))</f>
        <v/>
      </c>
      <c r="AB5" s="168" t="str">
        <f t="shared" ref="AB5:AB54" si="7">IF(AND((($I5+$K5+$L5)=0),($I5=0)),"",$J5/($I5))</f>
        <v/>
      </c>
      <c r="AC5" s="163" t="str">
        <f t="shared" ref="AC5:AC54" si="8">IF(($I5+$K5+$L5)=0,"",K5/($K5+$L5+$I5))</f>
        <v/>
      </c>
      <c r="AD5" s="451" t="str">
        <f>IF(($I5+$K5+$L5)=0,"",($I5+$K5)/($I5+$K5+$L5))</f>
        <v/>
      </c>
      <c r="AE5" s="457" t="str">
        <f t="shared" si="1"/>
        <v/>
      </c>
      <c r="AF5" s="163" t="str">
        <f t="shared" si="2"/>
        <v/>
      </c>
      <c r="AG5" s="167" t="str">
        <f t="shared" si="3"/>
        <v/>
      </c>
      <c r="AH5" s="226" t="str">
        <f t="shared" si="4"/>
        <v/>
      </c>
    </row>
    <row r="6" spans="1:34" ht="13.95" customHeight="1" x14ac:dyDescent="0.3">
      <c r="A6" s="615" t="s">
        <v>273</v>
      </c>
      <c r="B6" s="103" t="s">
        <v>141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5" t="str">
        <f t="shared" si="0"/>
        <v/>
      </c>
      <c r="X6" s="164"/>
      <c r="Y6" s="164"/>
      <c r="Z6" s="169"/>
      <c r="AA6" s="164"/>
      <c r="AB6" s="164"/>
      <c r="AC6" s="164"/>
      <c r="AD6" s="450"/>
      <c r="AE6" s="457" t="str">
        <f t="shared" si="1"/>
        <v/>
      </c>
      <c r="AF6" s="163" t="str">
        <f t="shared" si="2"/>
        <v/>
      </c>
      <c r="AG6" s="167" t="str">
        <f t="shared" si="3"/>
        <v/>
      </c>
      <c r="AH6" s="226" t="str">
        <f t="shared" si="4"/>
        <v/>
      </c>
    </row>
    <row r="7" spans="1:34" ht="13.95" customHeight="1" x14ac:dyDescent="0.3">
      <c r="A7" s="596"/>
      <c r="B7" s="375" t="s">
        <v>142</v>
      </c>
      <c r="C7" s="345"/>
      <c r="D7" s="345"/>
      <c r="E7" s="345"/>
      <c r="F7" s="345"/>
      <c r="G7" s="346"/>
      <c r="H7" s="346"/>
      <c r="I7" s="346"/>
      <c r="J7" s="346"/>
      <c r="K7" s="346"/>
      <c r="L7" s="346"/>
      <c r="M7" s="346"/>
      <c r="N7" s="345"/>
      <c r="O7" s="345"/>
      <c r="P7" s="345"/>
      <c r="Q7" s="345"/>
      <c r="R7" s="345"/>
      <c r="S7" s="345"/>
      <c r="T7" s="345"/>
      <c r="U7" s="376"/>
      <c r="V7" s="1"/>
      <c r="W7" s="225" t="str">
        <f t="shared" si="0"/>
        <v/>
      </c>
      <c r="X7" s="164"/>
      <c r="Y7" s="164"/>
      <c r="Z7" s="169"/>
      <c r="AA7" s="164"/>
      <c r="AB7" s="164"/>
      <c r="AC7" s="164"/>
      <c r="AD7" s="450"/>
      <c r="AE7" s="457" t="str">
        <f t="shared" si="1"/>
        <v/>
      </c>
      <c r="AF7" s="163" t="str">
        <f t="shared" si="2"/>
        <v/>
      </c>
      <c r="AG7" s="167" t="str">
        <f t="shared" si="3"/>
        <v/>
      </c>
      <c r="AH7" s="226" t="str">
        <f t="shared" si="4"/>
        <v/>
      </c>
    </row>
    <row r="8" spans="1:34" ht="13.95" customHeight="1" thickBot="1" x14ac:dyDescent="0.35">
      <c r="A8" s="605"/>
      <c r="B8" s="102" t="s">
        <v>143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5" t="str">
        <f t="shared" si="0"/>
        <v/>
      </c>
      <c r="X8" s="163" t="str">
        <f t="shared" si="5"/>
        <v/>
      </c>
      <c r="Y8" s="163" t="str">
        <f t="shared" ref="Y8" si="9">IF($G8=0,"",H8/$G8)</f>
        <v/>
      </c>
      <c r="Z8" s="167" t="str">
        <f t="shared" ref="Z8" si="10">IF((I8+K8+L8+M8)=0,"",1-(M8/(I8+K8+L8+M8)))</f>
        <v/>
      </c>
      <c r="AA8" s="163" t="str">
        <f t="shared" si="6"/>
        <v/>
      </c>
      <c r="AB8" s="168" t="str">
        <f t="shared" si="7"/>
        <v/>
      </c>
      <c r="AC8" s="163" t="str">
        <f t="shared" si="8"/>
        <v/>
      </c>
      <c r="AD8" s="451" t="str">
        <f t="shared" ref="AD8:AD54" si="11">IF(($I8+$K8+$L8)=0,"",($I8+$K8)/($I8+$K8+$L8))</f>
        <v/>
      </c>
      <c r="AE8" s="457" t="str">
        <f t="shared" si="1"/>
        <v/>
      </c>
      <c r="AF8" s="163" t="str">
        <f t="shared" si="2"/>
        <v/>
      </c>
      <c r="AG8" s="167" t="str">
        <f t="shared" si="3"/>
        <v/>
      </c>
      <c r="AH8" s="226" t="str">
        <f t="shared" si="4"/>
        <v/>
      </c>
    </row>
    <row r="9" spans="1:34" ht="13.95" customHeight="1" thickTop="1" x14ac:dyDescent="0.3">
      <c r="A9" s="605" t="s">
        <v>274</v>
      </c>
      <c r="B9" s="73" t="s">
        <v>141</v>
      </c>
      <c r="C9" s="89"/>
      <c r="D9" s="89"/>
      <c r="E9" s="89"/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1"/>
      <c r="W9" s="225" t="str">
        <f t="shared" si="0"/>
        <v/>
      </c>
      <c r="X9" s="164"/>
      <c r="Y9" s="164"/>
      <c r="Z9" s="165"/>
      <c r="AA9" s="164"/>
      <c r="AB9" s="164"/>
      <c r="AC9" s="164"/>
      <c r="AD9" s="450"/>
      <c r="AE9" s="457" t="str">
        <f t="shared" si="1"/>
        <v/>
      </c>
      <c r="AF9" s="163" t="str">
        <f t="shared" si="2"/>
        <v/>
      </c>
      <c r="AG9" s="167" t="str">
        <f t="shared" si="3"/>
        <v/>
      </c>
      <c r="AH9" s="226" t="str">
        <f t="shared" si="4"/>
        <v/>
      </c>
    </row>
    <row r="10" spans="1:34" ht="13.95" customHeight="1" x14ac:dyDescent="0.3">
      <c r="A10" s="605"/>
      <c r="B10" s="375" t="s">
        <v>142</v>
      </c>
      <c r="C10" s="345">
        <v>2</v>
      </c>
      <c r="D10" s="345"/>
      <c r="E10" s="345"/>
      <c r="F10" s="345"/>
      <c r="G10" s="346"/>
      <c r="H10" s="346"/>
      <c r="I10" s="346"/>
      <c r="J10" s="346"/>
      <c r="K10" s="346"/>
      <c r="L10" s="346"/>
      <c r="M10" s="346"/>
      <c r="N10" s="345"/>
      <c r="O10" s="345"/>
      <c r="P10" s="345"/>
      <c r="Q10" s="345">
        <v>2</v>
      </c>
      <c r="R10" s="345"/>
      <c r="S10" s="345">
        <v>2</v>
      </c>
      <c r="T10" s="345"/>
      <c r="U10" s="376"/>
      <c r="V10" s="1"/>
      <c r="W10" s="225">
        <f t="shared" si="0"/>
        <v>0</v>
      </c>
      <c r="X10" s="164"/>
      <c r="Y10" s="164"/>
      <c r="Z10" s="165"/>
      <c r="AA10" s="164"/>
      <c r="AB10" s="164"/>
      <c r="AC10" s="164"/>
      <c r="AD10" s="450"/>
      <c r="AE10" s="457">
        <f t="shared" si="1"/>
        <v>0</v>
      </c>
      <c r="AF10" s="163" t="str">
        <f t="shared" si="2"/>
        <v/>
      </c>
      <c r="AG10" s="167">
        <f t="shared" si="3"/>
        <v>1</v>
      </c>
      <c r="AH10" s="226">
        <f t="shared" si="4"/>
        <v>1</v>
      </c>
    </row>
    <row r="11" spans="1:34" ht="13.95" customHeight="1" x14ac:dyDescent="0.3">
      <c r="A11" s="614"/>
      <c r="B11" s="111" t="s">
        <v>143</v>
      </c>
      <c r="C11" s="86">
        <v>1</v>
      </c>
      <c r="D11" s="86"/>
      <c r="E11" s="86"/>
      <c r="F11" s="86"/>
      <c r="G11" s="86">
        <v>1</v>
      </c>
      <c r="H11" s="86">
        <v>0</v>
      </c>
      <c r="I11" s="86"/>
      <c r="J11" s="86"/>
      <c r="K11" s="86"/>
      <c r="L11" s="86"/>
      <c r="M11" s="86"/>
      <c r="N11" s="86"/>
      <c r="O11" s="86"/>
      <c r="P11" s="86"/>
      <c r="Q11" s="86">
        <v>1</v>
      </c>
      <c r="R11" s="86"/>
      <c r="S11" s="86"/>
      <c r="T11" s="86"/>
      <c r="U11" s="87"/>
      <c r="V11" s="1"/>
      <c r="W11" s="225">
        <f t="shared" si="0"/>
        <v>0</v>
      </c>
      <c r="X11" s="163">
        <f t="shared" si="5"/>
        <v>1</v>
      </c>
      <c r="Y11" s="163">
        <f t="shared" ref="Y11:Y54" si="12">IF($G11=0,"",H11/$G11)</f>
        <v>0</v>
      </c>
      <c r="Z11" s="167" t="str">
        <f t="shared" ref="Z11:Z54" si="13">IF((I11+K11+L11+M11)=0,"",1-(M11/(I11+K11+L11+M11)))</f>
        <v/>
      </c>
      <c r="AA11" s="163" t="str">
        <f t="shared" si="6"/>
        <v/>
      </c>
      <c r="AB11" s="168" t="str">
        <f t="shared" si="7"/>
        <v/>
      </c>
      <c r="AC11" s="163" t="str">
        <f t="shared" si="8"/>
        <v/>
      </c>
      <c r="AD11" s="451" t="str">
        <f t="shared" si="11"/>
        <v/>
      </c>
      <c r="AE11" s="457">
        <f t="shared" si="1"/>
        <v>0</v>
      </c>
      <c r="AF11" s="163" t="str">
        <f t="shared" si="2"/>
        <v/>
      </c>
      <c r="AG11" s="167" t="str">
        <f t="shared" si="3"/>
        <v/>
      </c>
      <c r="AH11" s="226" t="str">
        <f t="shared" si="4"/>
        <v/>
      </c>
    </row>
    <row r="12" spans="1:34" ht="13.95" customHeight="1" x14ac:dyDescent="0.3">
      <c r="A12" s="614" t="s">
        <v>275</v>
      </c>
      <c r="B12" s="103" t="s">
        <v>141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1"/>
      <c r="W12" s="225" t="str">
        <f t="shared" si="0"/>
        <v/>
      </c>
      <c r="X12" s="164"/>
      <c r="Y12" s="164"/>
      <c r="Z12" s="169"/>
      <c r="AA12" s="164"/>
      <c r="AB12" s="164"/>
      <c r="AC12" s="164"/>
      <c r="AD12" s="450"/>
      <c r="AE12" s="457" t="str">
        <f t="shared" si="1"/>
        <v/>
      </c>
      <c r="AF12" s="163" t="str">
        <f t="shared" si="2"/>
        <v/>
      </c>
      <c r="AG12" s="167" t="str">
        <f t="shared" si="3"/>
        <v/>
      </c>
      <c r="AH12" s="226" t="str">
        <f t="shared" si="4"/>
        <v/>
      </c>
    </row>
    <row r="13" spans="1:34" ht="13.95" customHeight="1" x14ac:dyDescent="0.3">
      <c r="A13" s="614"/>
      <c r="B13" s="375" t="s">
        <v>142</v>
      </c>
      <c r="C13" s="345"/>
      <c r="D13" s="345"/>
      <c r="E13" s="345"/>
      <c r="F13" s="345"/>
      <c r="G13" s="346"/>
      <c r="H13" s="346"/>
      <c r="I13" s="346"/>
      <c r="J13" s="346"/>
      <c r="K13" s="346"/>
      <c r="L13" s="346"/>
      <c r="M13" s="346"/>
      <c r="N13" s="345"/>
      <c r="O13" s="345"/>
      <c r="P13" s="345"/>
      <c r="Q13" s="345"/>
      <c r="R13" s="345"/>
      <c r="S13" s="345"/>
      <c r="T13" s="345"/>
      <c r="U13" s="376"/>
      <c r="V13" s="1"/>
      <c r="W13" s="225" t="str">
        <f t="shared" si="0"/>
        <v/>
      </c>
      <c r="X13" s="164"/>
      <c r="Y13" s="164"/>
      <c r="Z13" s="169"/>
      <c r="AA13" s="164"/>
      <c r="AB13" s="164"/>
      <c r="AC13" s="164"/>
      <c r="AD13" s="450"/>
      <c r="AE13" s="457" t="str">
        <f t="shared" si="1"/>
        <v/>
      </c>
      <c r="AF13" s="163" t="str">
        <f t="shared" si="2"/>
        <v/>
      </c>
      <c r="AG13" s="167" t="str">
        <f t="shared" si="3"/>
        <v/>
      </c>
      <c r="AH13" s="226" t="str">
        <f t="shared" si="4"/>
        <v/>
      </c>
    </row>
    <row r="14" spans="1:34" ht="13.95" customHeight="1" x14ac:dyDescent="0.3">
      <c r="A14" s="614"/>
      <c r="B14" s="102" t="s">
        <v>143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1"/>
      <c r="W14" s="225" t="str">
        <f t="shared" si="0"/>
        <v/>
      </c>
      <c r="X14" s="163" t="str">
        <f>IF($C14=0,"",G14/$C14)</f>
        <v/>
      </c>
      <c r="Y14" s="163" t="str">
        <f>IF($G14=0,"",H14/$G14)</f>
        <v/>
      </c>
      <c r="Z14" s="167" t="str">
        <f>IF((I14+K14+L14+M14)=0,"",1-(M14/(I14+K14+L14+M14)))</f>
        <v/>
      </c>
      <c r="AA14" s="163" t="str">
        <f>IF(($I14+$K14+$L14)=0,"",I14/($I14+$L14+$K14))</f>
        <v/>
      </c>
      <c r="AB14" s="168" t="str">
        <f>IF(AND((($I14+$K14+$L14)=0),($I14=0)),"",$J14/($I14))</f>
        <v/>
      </c>
      <c r="AC14" s="163" t="str">
        <f>IF(($I14+$K14+$L14)=0,"",K14/($K14+$L14+$I14))</f>
        <v/>
      </c>
      <c r="AD14" s="451" t="str">
        <f>IF(($I14+$K14+$L14)=0,"",($I14+$K14)/($I14+$K14+$L14))</f>
        <v/>
      </c>
      <c r="AE14" s="457" t="str">
        <f t="shared" si="1"/>
        <v/>
      </c>
      <c r="AF14" s="163" t="str">
        <f t="shared" si="2"/>
        <v/>
      </c>
      <c r="AG14" s="167" t="str">
        <f t="shared" si="3"/>
        <v/>
      </c>
      <c r="AH14" s="226" t="str">
        <f t="shared" si="4"/>
        <v/>
      </c>
    </row>
    <row r="15" spans="1:34" ht="13.95" customHeight="1" x14ac:dyDescent="0.3">
      <c r="A15" s="614" t="s">
        <v>276</v>
      </c>
      <c r="B15" s="103" t="s">
        <v>141</v>
      </c>
      <c r="C15" s="89">
        <v>3</v>
      </c>
      <c r="D15" s="89"/>
      <c r="E15" s="89">
        <v>1</v>
      </c>
      <c r="F15" s="89"/>
      <c r="G15" s="88"/>
      <c r="H15" s="88"/>
      <c r="I15" s="88"/>
      <c r="J15" s="88"/>
      <c r="K15" s="88"/>
      <c r="L15" s="88"/>
      <c r="M15" s="88"/>
      <c r="N15" s="89"/>
      <c r="O15" s="89"/>
      <c r="P15" s="89"/>
      <c r="Q15" s="89">
        <v>3</v>
      </c>
      <c r="R15" s="89"/>
      <c r="S15" s="89"/>
      <c r="T15" s="89"/>
      <c r="U15" s="90">
        <v>3</v>
      </c>
      <c r="V15" s="1"/>
      <c r="W15" s="225">
        <f t="shared" si="0"/>
        <v>0</v>
      </c>
      <c r="X15" s="164"/>
      <c r="Y15" s="164"/>
      <c r="Z15" s="169"/>
      <c r="AA15" s="164"/>
      <c r="AB15" s="164"/>
      <c r="AC15" s="164"/>
      <c r="AD15" s="450"/>
      <c r="AE15" s="457">
        <f t="shared" si="1"/>
        <v>0</v>
      </c>
      <c r="AF15" s="163" t="str">
        <f t="shared" si="2"/>
        <v/>
      </c>
      <c r="AG15" s="167">
        <f t="shared" si="3"/>
        <v>0</v>
      </c>
      <c r="AH15" s="226" t="str">
        <f t="shared" si="4"/>
        <v/>
      </c>
    </row>
    <row r="16" spans="1:34" ht="13.95" customHeight="1" x14ac:dyDescent="0.3">
      <c r="A16" s="614"/>
      <c r="B16" s="375" t="s">
        <v>142</v>
      </c>
      <c r="C16" s="345">
        <v>21</v>
      </c>
      <c r="D16" s="345"/>
      <c r="E16" s="345"/>
      <c r="F16" s="345">
        <v>4</v>
      </c>
      <c r="G16" s="346"/>
      <c r="H16" s="346"/>
      <c r="I16" s="346"/>
      <c r="J16" s="346"/>
      <c r="K16" s="346"/>
      <c r="L16" s="346"/>
      <c r="M16" s="346"/>
      <c r="N16" s="345">
        <v>4</v>
      </c>
      <c r="O16" s="345">
        <v>10</v>
      </c>
      <c r="P16" s="345"/>
      <c r="Q16" s="345">
        <v>3</v>
      </c>
      <c r="R16" s="345">
        <v>1</v>
      </c>
      <c r="S16" s="345">
        <v>3</v>
      </c>
      <c r="T16" s="345"/>
      <c r="U16" s="376">
        <v>15</v>
      </c>
      <c r="V16" s="1"/>
      <c r="W16" s="225">
        <f t="shared" si="0"/>
        <v>0.19047619047619047</v>
      </c>
      <c r="X16" s="164"/>
      <c r="Y16" s="164"/>
      <c r="Z16" s="169"/>
      <c r="AA16" s="164"/>
      <c r="AB16" s="164"/>
      <c r="AC16" s="164"/>
      <c r="AD16" s="450"/>
      <c r="AE16" s="457">
        <f t="shared" si="1"/>
        <v>0.82352941176470584</v>
      </c>
      <c r="AF16" s="163">
        <f t="shared" si="2"/>
        <v>1</v>
      </c>
      <c r="AG16" s="167">
        <f t="shared" si="3"/>
        <v>0.21052631578947367</v>
      </c>
      <c r="AH16" s="226">
        <f t="shared" si="4"/>
        <v>1</v>
      </c>
    </row>
    <row r="17" spans="1:34" ht="13.95" customHeight="1" x14ac:dyDescent="0.3">
      <c r="A17" s="614"/>
      <c r="B17" s="102" t="s">
        <v>143</v>
      </c>
      <c r="C17" s="86">
        <v>25</v>
      </c>
      <c r="D17" s="86">
        <v>1</v>
      </c>
      <c r="E17" s="86"/>
      <c r="F17" s="86">
        <v>3</v>
      </c>
      <c r="G17" s="86">
        <v>24</v>
      </c>
      <c r="H17" s="86">
        <v>22</v>
      </c>
      <c r="I17" s="86"/>
      <c r="J17" s="86"/>
      <c r="K17" s="86"/>
      <c r="L17" s="86"/>
      <c r="M17" s="86"/>
      <c r="N17" s="86">
        <v>4</v>
      </c>
      <c r="O17" s="86">
        <v>7</v>
      </c>
      <c r="P17" s="86">
        <v>6</v>
      </c>
      <c r="Q17" s="86">
        <v>5</v>
      </c>
      <c r="R17" s="86">
        <v>2</v>
      </c>
      <c r="S17" s="86">
        <v>4</v>
      </c>
      <c r="T17" s="86">
        <v>1</v>
      </c>
      <c r="U17" s="87">
        <v>12</v>
      </c>
      <c r="V17" s="1"/>
      <c r="W17" s="225">
        <f t="shared" si="0"/>
        <v>0.12</v>
      </c>
      <c r="X17" s="163">
        <f t="shared" si="5"/>
        <v>0.96</v>
      </c>
      <c r="Y17" s="163">
        <f t="shared" ref="Y17" si="14">IF($G17=0,"",H17/$G17)</f>
        <v>0.91666666666666663</v>
      </c>
      <c r="Z17" s="167" t="str">
        <f t="shared" ref="Z17" si="15">IF((I17+K17+L17+M17)=0,"",1-(M17/(I17+K17+L17+M17)))</f>
        <v/>
      </c>
      <c r="AA17" s="163" t="str">
        <f t="shared" si="6"/>
        <v/>
      </c>
      <c r="AB17" s="168" t="str">
        <f t="shared" si="7"/>
        <v/>
      </c>
      <c r="AC17" s="163" t="str">
        <f t="shared" si="8"/>
        <v/>
      </c>
      <c r="AD17" s="451" t="str">
        <f t="shared" ref="AD17" si="16">IF(($I17+$K17+$L17)=0,"",($I17+$K17)/($I17+$K17+$L17))</f>
        <v/>
      </c>
      <c r="AE17" s="457">
        <f t="shared" si="1"/>
        <v>0.77272727272727271</v>
      </c>
      <c r="AF17" s="163">
        <f t="shared" si="2"/>
        <v>0.6470588235294118</v>
      </c>
      <c r="AG17" s="167">
        <f t="shared" si="3"/>
        <v>0.36842105263157898</v>
      </c>
      <c r="AH17" s="226">
        <f t="shared" si="4"/>
        <v>0.8571428571428571</v>
      </c>
    </row>
    <row r="18" spans="1:34" ht="13.95" customHeight="1" x14ac:dyDescent="0.3">
      <c r="A18" s="617" t="s">
        <v>277</v>
      </c>
      <c r="B18" s="114" t="s">
        <v>141</v>
      </c>
      <c r="C18" s="89"/>
      <c r="D18" s="89"/>
      <c r="E18" s="89"/>
      <c r="F18" s="89"/>
      <c r="G18" s="88"/>
      <c r="H18" s="88"/>
      <c r="I18" s="88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89"/>
      <c r="U18" s="90"/>
      <c r="V18" s="1"/>
      <c r="W18" s="225" t="str">
        <f t="shared" si="0"/>
        <v/>
      </c>
      <c r="X18" s="164"/>
      <c r="Y18" s="164"/>
      <c r="Z18" s="169"/>
      <c r="AA18" s="164"/>
      <c r="AB18" s="164"/>
      <c r="AC18" s="164"/>
      <c r="AD18" s="450"/>
      <c r="AE18" s="457" t="str">
        <f t="shared" si="1"/>
        <v/>
      </c>
      <c r="AF18" s="163" t="str">
        <f t="shared" si="2"/>
        <v/>
      </c>
      <c r="AG18" s="167" t="str">
        <f t="shared" si="3"/>
        <v/>
      </c>
      <c r="AH18" s="226" t="str">
        <f t="shared" si="4"/>
        <v/>
      </c>
    </row>
    <row r="19" spans="1:34" ht="13.95" customHeight="1" x14ac:dyDescent="0.3">
      <c r="A19" s="617"/>
      <c r="B19" s="399" t="s">
        <v>142</v>
      </c>
      <c r="C19" s="345"/>
      <c r="D19" s="345"/>
      <c r="E19" s="345"/>
      <c r="F19" s="345"/>
      <c r="G19" s="346"/>
      <c r="H19" s="346"/>
      <c r="I19" s="346"/>
      <c r="J19" s="346"/>
      <c r="K19" s="346"/>
      <c r="L19" s="346"/>
      <c r="M19" s="346"/>
      <c r="N19" s="345"/>
      <c r="O19" s="345"/>
      <c r="P19" s="345"/>
      <c r="Q19" s="345"/>
      <c r="R19" s="345"/>
      <c r="S19" s="345"/>
      <c r="T19" s="345"/>
      <c r="U19" s="376"/>
      <c r="V19" s="1"/>
      <c r="W19" s="225" t="str">
        <f t="shared" si="0"/>
        <v/>
      </c>
      <c r="X19" s="164"/>
      <c r="Y19" s="164"/>
      <c r="Z19" s="169"/>
      <c r="AA19" s="164"/>
      <c r="AB19" s="164"/>
      <c r="AC19" s="164"/>
      <c r="AD19" s="450"/>
      <c r="AE19" s="457" t="str">
        <f t="shared" si="1"/>
        <v/>
      </c>
      <c r="AF19" s="163" t="str">
        <f t="shared" si="2"/>
        <v/>
      </c>
      <c r="AG19" s="167" t="str">
        <f t="shared" si="3"/>
        <v/>
      </c>
      <c r="AH19" s="226" t="str">
        <f t="shared" si="4"/>
        <v/>
      </c>
    </row>
    <row r="20" spans="1:34" ht="13.95" customHeight="1" x14ac:dyDescent="0.3">
      <c r="A20" s="617"/>
      <c r="B20" s="118" t="s">
        <v>143</v>
      </c>
      <c r="C20" s="86">
        <v>1</v>
      </c>
      <c r="D20" s="86"/>
      <c r="E20" s="86"/>
      <c r="F20" s="86"/>
      <c r="G20" s="86">
        <v>1</v>
      </c>
      <c r="H20" s="86">
        <v>1</v>
      </c>
      <c r="I20" s="86"/>
      <c r="J20" s="86"/>
      <c r="K20" s="86"/>
      <c r="L20" s="86"/>
      <c r="M20" s="86"/>
      <c r="N20" s="86">
        <v>1</v>
      </c>
      <c r="O20" s="86"/>
      <c r="P20" s="86"/>
      <c r="Q20" s="86"/>
      <c r="R20" s="86"/>
      <c r="S20" s="86"/>
      <c r="T20" s="86"/>
      <c r="U20" s="87">
        <v>1</v>
      </c>
      <c r="V20" s="1"/>
      <c r="W20" s="225">
        <f t="shared" si="0"/>
        <v>0</v>
      </c>
      <c r="X20" s="163">
        <f t="shared" si="5"/>
        <v>1</v>
      </c>
      <c r="Y20" s="163">
        <f t="shared" si="12"/>
        <v>1</v>
      </c>
      <c r="Z20" s="167" t="str">
        <f t="shared" si="13"/>
        <v/>
      </c>
      <c r="AA20" s="163" t="str">
        <f t="shared" si="6"/>
        <v/>
      </c>
      <c r="AB20" s="168" t="str">
        <f t="shared" si="7"/>
        <v/>
      </c>
      <c r="AC20" s="163" t="str">
        <f t="shared" si="8"/>
        <v/>
      </c>
      <c r="AD20" s="451" t="str">
        <f t="shared" si="11"/>
        <v/>
      </c>
      <c r="AE20" s="457">
        <f t="shared" si="1"/>
        <v>1</v>
      </c>
      <c r="AF20" s="163">
        <f t="shared" si="2"/>
        <v>1</v>
      </c>
      <c r="AG20" s="167">
        <f t="shared" si="3"/>
        <v>0</v>
      </c>
      <c r="AH20" s="226" t="str">
        <f t="shared" si="4"/>
        <v/>
      </c>
    </row>
    <row r="21" spans="1:34" ht="13.95" customHeight="1" x14ac:dyDescent="0.3">
      <c r="A21" s="617" t="s">
        <v>278</v>
      </c>
      <c r="B21" s="114" t="s">
        <v>141</v>
      </c>
      <c r="C21" s="89"/>
      <c r="D21" s="89"/>
      <c r="E21" s="89"/>
      <c r="F21" s="89"/>
      <c r="G21" s="88"/>
      <c r="H21" s="88"/>
      <c r="I21" s="88"/>
      <c r="J21" s="88"/>
      <c r="K21" s="88"/>
      <c r="L21" s="88"/>
      <c r="M21" s="88"/>
      <c r="N21" s="89"/>
      <c r="O21" s="89"/>
      <c r="P21" s="89"/>
      <c r="Q21" s="89"/>
      <c r="R21" s="89"/>
      <c r="S21" s="89"/>
      <c r="T21" s="89"/>
      <c r="U21" s="90"/>
      <c r="V21" s="1"/>
      <c r="W21" s="225" t="str">
        <f t="shared" si="0"/>
        <v/>
      </c>
      <c r="X21" s="164"/>
      <c r="Y21" s="164"/>
      <c r="Z21" s="169"/>
      <c r="AA21" s="164"/>
      <c r="AB21" s="164"/>
      <c r="AC21" s="164"/>
      <c r="AD21" s="450"/>
      <c r="AE21" s="457" t="str">
        <f t="shared" si="1"/>
        <v/>
      </c>
      <c r="AF21" s="163" t="str">
        <f t="shared" si="2"/>
        <v/>
      </c>
      <c r="AG21" s="167" t="str">
        <f t="shared" si="3"/>
        <v/>
      </c>
      <c r="AH21" s="226" t="str">
        <f t="shared" si="4"/>
        <v/>
      </c>
    </row>
    <row r="22" spans="1:34" ht="13.95" customHeight="1" x14ac:dyDescent="0.3">
      <c r="A22" s="617"/>
      <c r="B22" s="399" t="s">
        <v>142</v>
      </c>
      <c r="C22" s="345"/>
      <c r="D22" s="345"/>
      <c r="E22" s="345"/>
      <c r="F22" s="345"/>
      <c r="G22" s="346"/>
      <c r="H22" s="346"/>
      <c r="I22" s="346"/>
      <c r="J22" s="346"/>
      <c r="K22" s="346"/>
      <c r="L22" s="346"/>
      <c r="M22" s="346"/>
      <c r="N22" s="345"/>
      <c r="O22" s="345"/>
      <c r="P22" s="345"/>
      <c r="Q22" s="345"/>
      <c r="R22" s="345"/>
      <c r="S22" s="345"/>
      <c r="T22" s="345"/>
      <c r="U22" s="376"/>
      <c r="V22" s="1"/>
      <c r="W22" s="225" t="str">
        <f t="shared" si="0"/>
        <v/>
      </c>
      <c r="X22" s="164"/>
      <c r="Y22" s="164"/>
      <c r="Z22" s="169"/>
      <c r="AA22" s="164"/>
      <c r="AB22" s="164"/>
      <c r="AC22" s="164"/>
      <c r="AD22" s="450"/>
      <c r="AE22" s="457" t="str">
        <f t="shared" si="1"/>
        <v/>
      </c>
      <c r="AF22" s="163" t="str">
        <f t="shared" si="2"/>
        <v/>
      </c>
      <c r="AG22" s="167" t="str">
        <f t="shared" si="3"/>
        <v/>
      </c>
      <c r="AH22" s="226" t="str">
        <f t="shared" si="4"/>
        <v/>
      </c>
    </row>
    <row r="23" spans="1:34" ht="13.95" customHeight="1" x14ac:dyDescent="0.3">
      <c r="A23" s="617"/>
      <c r="B23" s="118" t="s">
        <v>143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7"/>
      <c r="V23" s="1"/>
      <c r="W23" s="225" t="str">
        <f t="shared" si="0"/>
        <v/>
      </c>
      <c r="X23" s="163" t="str">
        <f t="shared" si="5"/>
        <v/>
      </c>
      <c r="Y23" s="163" t="str">
        <f t="shared" ref="Y23" si="17">IF($G23=0,"",H23/$G23)</f>
        <v/>
      </c>
      <c r="Z23" s="167" t="str">
        <f t="shared" ref="Z23" si="18">IF((I23+K23+L23+M23)=0,"",1-(M23/(I23+K23+L23+M23)))</f>
        <v/>
      </c>
      <c r="AA23" s="163" t="str">
        <f t="shared" si="6"/>
        <v/>
      </c>
      <c r="AB23" s="168" t="str">
        <f t="shared" si="7"/>
        <v/>
      </c>
      <c r="AC23" s="163" t="str">
        <f t="shared" si="8"/>
        <v/>
      </c>
      <c r="AD23" s="451" t="str">
        <f t="shared" si="11"/>
        <v/>
      </c>
      <c r="AE23" s="457" t="str">
        <f t="shared" si="1"/>
        <v/>
      </c>
      <c r="AF23" s="163" t="str">
        <f t="shared" si="2"/>
        <v/>
      </c>
      <c r="AG23" s="167" t="str">
        <f t="shared" si="3"/>
        <v/>
      </c>
      <c r="AH23" s="226" t="str">
        <f t="shared" si="4"/>
        <v/>
      </c>
    </row>
    <row r="24" spans="1:34" ht="13.95" customHeight="1" x14ac:dyDescent="0.3">
      <c r="A24" s="617" t="s">
        <v>279</v>
      </c>
      <c r="B24" s="114" t="s">
        <v>141</v>
      </c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9"/>
      <c r="O24" s="89"/>
      <c r="P24" s="89"/>
      <c r="Q24" s="89"/>
      <c r="R24" s="89"/>
      <c r="S24" s="89"/>
      <c r="T24" s="89"/>
      <c r="U24" s="90"/>
      <c r="V24" s="1"/>
      <c r="W24" s="225" t="str">
        <f t="shared" si="0"/>
        <v/>
      </c>
      <c r="X24" s="164"/>
      <c r="Y24" s="164"/>
      <c r="Z24" s="169"/>
      <c r="AA24" s="164"/>
      <c r="AB24" s="164"/>
      <c r="AC24" s="164"/>
      <c r="AD24" s="450"/>
      <c r="AE24" s="457" t="str">
        <f t="shared" si="1"/>
        <v/>
      </c>
      <c r="AF24" s="163" t="str">
        <f t="shared" si="2"/>
        <v/>
      </c>
      <c r="AG24" s="167" t="str">
        <f t="shared" si="3"/>
        <v/>
      </c>
      <c r="AH24" s="226" t="str">
        <f t="shared" si="4"/>
        <v/>
      </c>
    </row>
    <row r="25" spans="1:34" ht="13.95" customHeight="1" x14ac:dyDescent="0.3">
      <c r="A25" s="617"/>
      <c r="B25" s="399" t="s">
        <v>142</v>
      </c>
      <c r="C25" s="345"/>
      <c r="D25" s="345"/>
      <c r="E25" s="345"/>
      <c r="F25" s="345"/>
      <c r="G25" s="346"/>
      <c r="H25" s="346"/>
      <c r="I25" s="346"/>
      <c r="J25" s="346"/>
      <c r="K25" s="346"/>
      <c r="L25" s="346"/>
      <c r="M25" s="346"/>
      <c r="N25" s="345"/>
      <c r="O25" s="345"/>
      <c r="P25" s="345"/>
      <c r="Q25" s="345"/>
      <c r="R25" s="345"/>
      <c r="S25" s="345"/>
      <c r="T25" s="345"/>
      <c r="U25" s="376"/>
      <c r="V25" s="1"/>
      <c r="W25" s="225" t="str">
        <f t="shared" si="0"/>
        <v/>
      </c>
      <c r="X25" s="164"/>
      <c r="Y25" s="164"/>
      <c r="Z25" s="169"/>
      <c r="AA25" s="164"/>
      <c r="AB25" s="164"/>
      <c r="AC25" s="164"/>
      <c r="AD25" s="450"/>
      <c r="AE25" s="457" t="str">
        <f t="shared" si="1"/>
        <v/>
      </c>
      <c r="AF25" s="163" t="str">
        <f t="shared" si="2"/>
        <v/>
      </c>
      <c r="AG25" s="167" t="str">
        <f t="shared" si="3"/>
        <v/>
      </c>
      <c r="AH25" s="226" t="str">
        <f t="shared" si="4"/>
        <v/>
      </c>
    </row>
    <row r="26" spans="1:34" ht="13.95" customHeight="1" x14ac:dyDescent="0.3">
      <c r="A26" s="617"/>
      <c r="B26" s="118" t="s">
        <v>143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1"/>
      <c r="W26" s="225" t="str">
        <f t="shared" si="0"/>
        <v/>
      </c>
      <c r="X26" s="163" t="str">
        <f t="shared" ref="X26" si="19">IF($C26=0,"",G26/$C26)</f>
        <v/>
      </c>
      <c r="Y26" s="163" t="str">
        <f t="shared" ref="Y26" si="20">IF($G26=0,"",H26/$G26)</f>
        <v/>
      </c>
      <c r="Z26" s="167" t="str">
        <f t="shared" ref="Z26" si="21">IF((I26+K26+L26+M26)=0,"",1-(M26/(I26+K26+L26+M26)))</f>
        <v/>
      </c>
      <c r="AA26" s="163" t="str">
        <f t="shared" ref="AA26" si="22">IF(($I26+$K26+$L26)=0,"",I26/($I26+$L26+$K26))</f>
        <v/>
      </c>
      <c r="AB26" s="168" t="str">
        <f t="shared" si="7"/>
        <v/>
      </c>
      <c r="AC26" s="163" t="str">
        <f t="shared" ref="AC26" si="23">IF(($I26+$K26+$L26)=0,"",K26/($K26+$L26+$I26))</f>
        <v/>
      </c>
      <c r="AD26" s="451" t="str">
        <f t="shared" si="11"/>
        <v/>
      </c>
      <c r="AE26" s="457" t="str">
        <f t="shared" si="1"/>
        <v/>
      </c>
      <c r="AF26" s="163" t="str">
        <f t="shared" si="2"/>
        <v/>
      </c>
      <c r="AG26" s="167" t="str">
        <f t="shared" si="3"/>
        <v/>
      </c>
      <c r="AH26" s="226" t="str">
        <f t="shared" si="4"/>
        <v/>
      </c>
    </row>
    <row r="27" spans="1:34" ht="13.95" customHeight="1" x14ac:dyDescent="0.3">
      <c r="A27" s="617" t="s">
        <v>280</v>
      </c>
      <c r="B27" s="114" t="s">
        <v>141</v>
      </c>
      <c r="C27" s="89"/>
      <c r="D27" s="89"/>
      <c r="E27" s="89"/>
      <c r="F27" s="89"/>
      <c r="G27" s="88"/>
      <c r="H27" s="88"/>
      <c r="I27" s="88"/>
      <c r="J27" s="88"/>
      <c r="K27" s="88"/>
      <c r="L27" s="88"/>
      <c r="M27" s="88"/>
      <c r="N27" s="89"/>
      <c r="O27" s="89"/>
      <c r="P27" s="89"/>
      <c r="Q27" s="89"/>
      <c r="R27" s="89"/>
      <c r="S27" s="89"/>
      <c r="T27" s="89"/>
      <c r="U27" s="90"/>
      <c r="V27" s="1"/>
      <c r="W27" s="225" t="str">
        <f t="shared" si="0"/>
        <v/>
      </c>
      <c r="X27" s="164"/>
      <c r="Y27" s="164"/>
      <c r="Z27" s="169"/>
      <c r="AA27" s="164"/>
      <c r="AB27" s="164"/>
      <c r="AC27" s="164"/>
      <c r="AD27" s="450"/>
      <c r="AE27" s="457" t="str">
        <f t="shared" si="1"/>
        <v/>
      </c>
      <c r="AF27" s="163" t="str">
        <f t="shared" si="2"/>
        <v/>
      </c>
      <c r="AG27" s="167" t="str">
        <f t="shared" si="3"/>
        <v/>
      </c>
      <c r="AH27" s="226" t="str">
        <f t="shared" si="4"/>
        <v/>
      </c>
    </row>
    <row r="28" spans="1:34" ht="13.95" customHeight="1" x14ac:dyDescent="0.3">
      <c r="A28" s="617"/>
      <c r="B28" s="399" t="s">
        <v>142</v>
      </c>
      <c r="C28" s="345"/>
      <c r="D28" s="345"/>
      <c r="E28" s="345"/>
      <c r="F28" s="345"/>
      <c r="G28" s="346"/>
      <c r="H28" s="346"/>
      <c r="I28" s="346"/>
      <c r="J28" s="346"/>
      <c r="K28" s="346"/>
      <c r="L28" s="346"/>
      <c r="M28" s="346"/>
      <c r="N28" s="345"/>
      <c r="O28" s="345"/>
      <c r="P28" s="345"/>
      <c r="Q28" s="345"/>
      <c r="R28" s="345"/>
      <c r="S28" s="345"/>
      <c r="T28" s="345"/>
      <c r="U28" s="376"/>
      <c r="V28" s="1"/>
      <c r="W28" s="225" t="str">
        <f t="shared" si="0"/>
        <v/>
      </c>
      <c r="X28" s="164"/>
      <c r="Y28" s="164"/>
      <c r="Z28" s="169"/>
      <c r="AA28" s="164"/>
      <c r="AB28" s="164"/>
      <c r="AC28" s="164"/>
      <c r="AD28" s="450"/>
      <c r="AE28" s="457" t="str">
        <f t="shared" si="1"/>
        <v/>
      </c>
      <c r="AF28" s="163" t="str">
        <f t="shared" si="2"/>
        <v/>
      </c>
      <c r="AG28" s="167" t="str">
        <f t="shared" si="3"/>
        <v/>
      </c>
      <c r="AH28" s="226" t="str">
        <f t="shared" si="4"/>
        <v/>
      </c>
    </row>
    <row r="29" spans="1:34" ht="13.95" customHeight="1" x14ac:dyDescent="0.3">
      <c r="A29" s="617"/>
      <c r="B29" s="118" t="s">
        <v>143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1"/>
      <c r="W29" s="225" t="str">
        <f t="shared" si="0"/>
        <v/>
      </c>
      <c r="X29" s="163" t="str">
        <f t="shared" ref="X29" si="24">IF($C29=0,"",G29/$C29)</f>
        <v/>
      </c>
      <c r="Y29" s="163" t="str">
        <f t="shared" ref="Y29" si="25">IF($G29=0,"",H29/$G29)</f>
        <v/>
      </c>
      <c r="Z29" s="167" t="str">
        <f t="shared" ref="Z29" si="26">IF((I29+K29+L29+M29)=0,"",1-(M29/(I29+K29+L29+M29)))</f>
        <v/>
      </c>
      <c r="AA29" s="163" t="str">
        <f t="shared" ref="AA29" si="27">IF(($I29+$K29+$L29)=0,"",I29/($I29+$L29+$K29))</f>
        <v/>
      </c>
      <c r="AB29" s="168" t="str">
        <f t="shared" si="7"/>
        <v/>
      </c>
      <c r="AC29" s="163" t="str">
        <f t="shared" ref="AC29" si="28">IF(($I29+$K29+$L29)=0,"",K29/($K29+$L29+$I29))</f>
        <v/>
      </c>
      <c r="AD29" s="451" t="str">
        <f t="shared" si="11"/>
        <v/>
      </c>
      <c r="AE29" s="457" t="str">
        <f t="shared" si="1"/>
        <v/>
      </c>
      <c r="AF29" s="163" t="str">
        <f t="shared" si="2"/>
        <v/>
      </c>
      <c r="AG29" s="167" t="str">
        <f t="shared" si="3"/>
        <v/>
      </c>
      <c r="AH29" s="226" t="str">
        <f t="shared" si="4"/>
        <v/>
      </c>
    </row>
    <row r="30" spans="1:34" ht="13.95" customHeight="1" x14ac:dyDescent="0.3">
      <c r="A30" s="617" t="s">
        <v>281</v>
      </c>
      <c r="B30" s="114" t="s">
        <v>141</v>
      </c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8"/>
      <c r="N30" s="89"/>
      <c r="O30" s="89"/>
      <c r="P30" s="89"/>
      <c r="Q30" s="89"/>
      <c r="R30" s="89"/>
      <c r="S30" s="89"/>
      <c r="T30" s="89"/>
      <c r="U30" s="90"/>
      <c r="V30" s="1"/>
      <c r="W30" s="225" t="str">
        <f t="shared" si="0"/>
        <v/>
      </c>
      <c r="X30" s="164"/>
      <c r="Y30" s="164"/>
      <c r="Z30" s="169"/>
      <c r="AA30" s="164"/>
      <c r="AB30" s="164"/>
      <c r="AC30" s="164"/>
      <c r="AD30" s="450"/>
      <c r="AE30" s="457" t="str">
        <f t="shared" si="1"/>
        <v/>
      </c>
      <c r="AF30" s="163" t="str">
        <f t="shared" si="2"/>
        <v/>
      </c>
      <c r="AG30" s="167" t="str">
        <f t="shared" si="3"/>
        <v/>
      </c>
      <c r="AH30" s="226" t="str">
        <f t="shared" si="4"/>
        <v/>
      </c>
    </row>
    <row r="31" spans="1:34" ht="13.95" customHeight="1" x14ac:dyDescent="0.3">
      <c r="A31" s="617"/>
      <c r="B31" s="399" t="s">
        <v>142</v>
      </c>
      <c r="C31" s="345"/>
      <c r="D31" s="345"/>
      <c r="E31" s="345"/>
      <c r="F31" s="345"/>
      <c r="G31" s="346"/>
      <c r="H31" s="346"/>
      <c r="I31" s="346"/>
      <c r="J31" s="346"/>
      <c r="K31" s="346"/>
      <c r="L31" s="346"/>
      <c r="M31" s="346"/>
      <c r="N31" s="345"/>
      <c r="O31" s="345"/>
      <c r="P31" s="345"/>
      <c r="Q31" s="345"/>
      <c r="R31" s="345"/>
      <c r="S31" s="345"/>
      <c r="T31" s="345"/>
      <c r="U31" s="376"/>
      <c r="V31" s="1"/>
      <c r="W31" s="225" t="str">
        <f t="shared" si="0"/>
        <v/>
      </c>
      <c r="X31" s="164"/>
      <c r="Y31" s="164"/>
      <c r="Z31" s="169"/>
      <c r="AA31" s="164"/>
      <c r="AB31" s="164"/>
      <c r="AC31" s="164"/>
      <c r="AD31" s="450"/>
      <c r="AE31" s="457" t="str">
        <f t="shared" si="1"/>
        <v/>
      </c>
      <c r="AF31" s="163" t="str">
        <f t="shared" si="2"/>
        <v/>
      </c>
      <c r="AG31" s="167" t="str">
        <f t="shared" si="3"/>
        <v/>
      </c>
      <c r="AH31" s="226" t="str">
        <f t="shared" si="4"/>
        <v/>
      </c>
    </row>
    <row r="32" spans="1:34" ht="13.95" customHeight="1" x14ac:dyDescent="0.3">
      <c r="A32" s="617"/>
      <c r="B32" s="118" t="s">
        <v>143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/>
      <c r="V32" s="1"/>
      <c r="W32" s="225" t="str">
        <f t="shared" si="0"/>
        <v/>
      </c>
      <c r="X32" s="163" t="str">
        <f t="shared" ref="X32" si="29">IF($C32=0,"",G32/$C32)</f>
        <v/>
      </c>
      <c r="Y32" s="163" t="str">
        <f t="shared" ref="Y32" si="30">IF($G32=0,"",H32/$G32)</f>
        <v/>
      </c>
      <c r="Z32" s="167" t="str">
        <f t="shared" ref="Z32" si="31">IF((I32+K32+L32+M32)=0,"",1-(M32/(I32+K32+L32+M32)))</f>
        <v/>
      </c>
      <c r="AA32" s="163" t="str">
        <f t="shared" ref="AA32" si="32">IF(($I32+$K32+$L32)=0,"",I32/($I32+$L32+$K32))</f>
        <v/>
      </c>
      <c r="AB32" s="168" t="str">
        <f t="shared" si="7"/>
        <v/>
      </c>
      <c r="AC32" s="163" t="str">
        <f t="shared" ref="AC32" si="33">IF(($I32+$K32+$L32)=0,"",K32/($K32+$L32+$I32))</f>
        <v/>
      </c>
      <c r="AD32" s="451" t="str">
        <f t="shared" si="11"/>
        <v/>
      </c>
      <c r="AE32" s="457" t="str">
        <f t="shared" si="1"/>
        <v/>
      </c>
      <c r="AF32" s="163" t="str">
        <f t="shared" si="2"/>
        <v/>
      </c>
      <c r="AG32" s="167" t="str">
        <f t="shared" si="3"/>
        <v/>
      </c>
      <c r="AH32" s="226" t="str">
        <f t="shared" si="4"/>
        <v/>
      </c>
    </row>
    <row r="33" spans="1:34" ht="13.95" customHeight="1" x14ac:dyDescent="0.3">
      <c r="A33" s="617" t="s">
        <v>282</v>
      </c>
      <c r="B33" s="114" t="s">
        <v>141</v>
      </c>
      <c r="C33" s="89"/>
      <c r="D33" s="89"/>
      <c r="E33" s="89"/>
      <c r="F33" s="89"/>
      <c r="G33" s="88"/>
      <c r="H33" s="88"/>
      <c r="I33" s="88"/>
      <c r="J33" s="88"/>
      <c r="K33" s="88"/>
      <c r="L33" s="88"/>
      <c r="M33" s="88"/>
      <c r="N33" s="89"/>
      <c r="O33" s="89"/>
      <c r="P33" s="89"/>
      <c r="Q33" s="89"/>
      <c r="R33" s="89"/>
      <c r="S33" s="89"/>
      <c r="T33" s="89"/>
      <c r="U33" s="90"/>
      <c r="V33" s="1"/>
      <c r="W33" s="225" t="str">
        <f t="shared" si="0"/>
        <v/>
      </c>
      <c r="X33" s="164"/>
      <c r="Y33" s="253"/>
      <c r="Z33" s="254"/>
      <c r="AA33" s="164"/>
      <c r="AB33" s="164"/>
      <c r="AC33" s="164"/>
      <c r="AD33" s="452"/>
      <c r="AE33" s="457" t="str">
        <f t="shared" si="1"/>
        <v/>
      </c>
      <c r="AF33" s="163" t="str">
        <f t="shared" si="2"/>
        <v/>
      </c>
      <c r="AG33" s="167" t="str">
        <f t="shared" si="3"/>
        <v/>
      </c>
      <c r="AH33" s="226" t="str">
        <f t="shared" si="4"/>
        <v/>
      </c>
    </row>
    <row r="34" spans="1:34" ht="13.95" customHeight="1" x14ac:dyDescent="0.3">
      <c r="A34" s="617"/>
      <c r="B34" s="399" t="s">
        <v>142</v>
      </c>
      <c r="C34" s="345"/>
      <c r="D34" s="345"/>
      <c r="E34" s="345"/>
      <c r="F34" s="345"/>
      <c r="G34" s="346"/>
      <c r="H34" s="346"/>
      <c r="I34" s="346"/>
      <c r="J34" s="346"/>
      <c r="K34" s="346"/>
      <c r="L34" s="346"/>
      <c r="M34" s="346"/>
      <c r="N34" s="345"/>
      <c r="O34" s="345"/>
      <c r="P34" s="345"/>
      <c r="Q34" s="345"/>
      <c r="R34" s="345"/>
      <c r="S34" s="345"/>
      <c r="T34" s="345"/>
      <c r="U34" s="376"/>
      <c r="V34" s="1"/>
      <c r="W34" s="225" t="str">
        <f t="shared" si="0"/>
        <v/>
      </c>
      <c r="X34" s="164"/>
      <c r="Y34" s="253"/>
      <c r="Z34" s="254"/>
      <c r="AA34" s="164"/>
      <c r="AB34" s="164"/>
      <c r="AC34" s="164"/>
      <c r="AD34" s="452"/>
      <c r="AE34" s="457" t="str">
        <f t="shared" si="1"/>
        <v/>
      </c>
      <c r="AF34" s="163" t="str">
        <f t="shared" si="2"/>
        <v/>
      </c>
      <c r="AG34" s="167" t="str">
        <f t="shared" si="3"/>
        <v/>
      </c>
      <c r="AH34" s="226" t="str">
        <f t="shared" si="4"/>
        <v/>
      </c>
    </row>
    <row r="35" spans="1:34" ht="15" customHeight="1" x14ac:dyDescent="0.3">
      <c r="A35" s="617"/>
      <c r="B35" s="118" t="s">
        <v>143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7"/>
      <c r="V35" s="1"/>
      <c r="W35" s="225" t="str">
        <f t="shared" si="0"/>
        <v/>
      </c>
      <c r="X35" s="163" t="str">
        <f t="shared" si="5"/>
        <v/>
      </c>
      <c r="Y35" s="252" t="str">
        <f t="shared" ref="Y35:Y41" si="34">IF($G35=0,"",H35/$G35)</f>
        <v/>
      </c>
      <c r="Z35" s="255" t="str">
        <f t="shared" ref="Z35:Z41" si="35">IF((I35+K35+L35+M35)=0,"",1-(M35/(I35+K35+L35+M35)))</f>
        <v/>
      </c>
      <c r="AA35" s="163" t="str">
        <f t="shared" si="6"/>
        <v/>
      </c>
      <c r="AB35" s="168" t="str">
        <f t="shared" si="7"/>
        <v/>
      </c>
      <c r="AC35" s="163" t="str">
        <f t="shared" si="8"/>
        <v/>
      </c>
      <c r="AD35" s="453" t="str">
        <f t="shared" ref="AD35:AD41" si="36">IF(($I35+$K35+$L35)=0,"",($I35+$K35)/($I35+$K35+$L35))</f>
        <v/>
      </c>
      <c r="AE35" s="457" t="str">
        <f t="shared" si="1"/>
        <v/>
      </c>
      <c r="AF35" s="163" t="str">
        <f t="shared" si="2"/>
        <v/>
      </c>
      <c r="AG35" s="167" t="str">
        <f t="shared" si="3"/>
        <v/>
      </c>
      <c r="AH35" s="226" t="str">
        <f t="shared" si="4"/>
        <v/>
      </c>
    </row>
    <row r="36" spans="1:34" ht="13.95" customHeight="1" x14ac:dyDescent="0.3">
      <c r="A36" s="614" t="s">
        <v>283</v>
      </c>
      <c r="B36" s="103" t="s">
        <v>141</v>
      </c>
      <c r="C36" s="89"/>
      <c r="D36" s="89"/>
      <c r="E36" s="89"/>
      <c r="F36" s="89"/>
      <c r="G36" s="88"/>
      <c r="H36" s="88"/>
      <c r="I36" s="88"/>
      <c r="J36" s="88"/>
      <c r="K36" s="88"/>
      <c r="L36" s="88"/>
      <c r="M36" s="88"/>
      <c r="N36" s="89"/>
      <c r="O36" s="89"/>
      <c r="P36" s="89"/>
      <c r="Q36" s="89"/>
      <c r="R36" s="89"/>
      <c r="S36" s="89"/>
      <c r="T36" s="89"/>
      <c r="U36" s="90"/>
      <c r="V36" s="1"/>
      <c r="W36" s="225" t="str">
        <f t="shared" si="0"/>
        <v/>
      </c>
      <c r="X36" s="164"/>
      <c r="Y36" s="164"/>
      <c r="Z36" s="169"/>
      <c r="AA36" s="164"/>
      <c r="AB36" s="164"/>
      <c r="AC36" s="164"/>
      <c r="AD36" s="450"/>
      <c r="AE36" s="457" t="str">
        <f t="shared" si="1"/>
        <v/>
      </c>
      <c r="AF36" s="163" t="str">
        <f t="shared" si="2"/>
        <v/>
      </c>
      <c r="AG36" s="167" t="str">
        <f t="shared" si="3"/>
        <v/>
      </c>
      <c r="AH36" s="226" t="str">
        <f t="shared" si="4"/>
        <v/>
      </c>
    </row>
    <row r="37" spans="1:34" ht="13.95" customHeight="1" x14ac:dyDescent="0.3">
      <c r="A37" s="614"/>
      <c r="B37" s="375" t="s">
        <v>142</v>
      </c>
      <c r="C37" s="345"/>
      <c r="D37" s="345"/>
      <c r="E37" s="345"/>
      <c r="F37" s="345"/>
      <c r="G37" s="346"/>
      <c r="H37" s="346"/>
      <c r="I37" s="346"/>
      <c r="J37" s="346"/>
      <c r="K37" s="346"/>
      <c r="L37" s="346"/>
      <c r="M37" s="346"/>
      <c r="N37" s="345"/>
      <c r="O37" s="345"/>
      <c r="P37" s="345"/>
      <c r="Q37" s="345"/>
      <c r="R37" s="345"/>
      <c r="S37" s="345"/>
      <c r="T37" s="345"/>
      <c r="U37" s="376"/>
      <c r="V37" s="1"/>
      <c r="W37" s="225" t="str">
        <f t="shared" si="0"/>
        <v/>
      </c>
      <c r="X37" s="164"/>
      <c r="Y37" s="164"/>
      <c r="Z37" s="169"/>
      <c r="AA37" s="164"/>
      <c r="AB37" s="164"/>
      <c r="AC37" s="164"/>
      <c r="AD37" s="450"/>
      <c r="AE37" s="457" t="str">
        <f t="shared" si="1"/>
        <v/>
      </c>
      <c r="AF37" s="163" t="str">
        <f t="shared" si="2"/>
        <v/>
      </c>
      <c r="AG37" s="167" t="str">
        <f t="shared" si="3"/>
        <v/>
      </c>
      <c r="AH37" s="226" t="str">
        <f t="shared" si="4"/>
        <v/>
      </c>
    </row>
    <row r="38" spans="1:34" ht="13.95" customHeight="1" x14ac:dyDescent="0.3">
      <c r="A38" s="614"/>
      <c r="B38" s="102" t="s">
        <v>143</v>
      </c>
      <c r="C38" s="86"/>
      <c r="D38" s="86"/>
      <c r="E38" s="86"/>
      <c r="F38" s="86"/>
      <c r="G38" s="86"/>
      <c r="H38" s="86"/>
      <c r="I38" s="86"/>
      <c r="J38" s="9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/>
      <c r="V38" s="1"/>
      <c r="W38" s="225" t="str">
        <f t="shared" si="0"/>
        <v/>
      </c>
      <c r="X38" s="168" t="str">
        <f t="shared" si="5"/>
        <v/>
      </c>
      <c r="Y38" s="163" t="str">
        <f t="shared" si="34"/>
        <v/>
      </c>
      <c r="Z38" s="167" t="str">
        <f t="shared" si="35"/>
        <v/>
      </c>
      <c r="AA38" s="163" t="str">
        <f t="shared" si="6"/>
        <v/>
      </c>
      <c r="AB38" s="168" t="str">
        <f t="shared" si="7"/>
        <v/>
      </c>
      <c r="AC38" s="163" t="str">
        <f t="shared" si="8"/>
        <v/>
      </c>
      <c r="AD38" s="451" t="str">
        <f t="shared" si="36"/>
        <v/>
      </c>
      <c r="AE38" s="457" t="str">
        <f t="shared" si="1"/>
        <v/>
      </c>
      <c r="AF38" s="163" t="str">
        <f t="shared" si="2"/>
        <v/>
      </c>
      <c r="AG38" s="167" t="str">
        <f t="shared" si="3"/>
        <v/>
      </c>
      <c r="AH38" s="226" t="str">
        <f t="shared" si="4"/>
        <v/>
      </c>
    </row>
    <row r="39" spans="1:34" ht="13.95" customHeight="1" x14ac:dyDescent="0.3">
      <c r="A39" s="614" t="s">
        <v>284</v>
      </c>
      <c r="B39" s="103" t="s">
        <v>141</v>
      </c>
      <c r="C39" s="89"/>
      <c r="D39" s="89"/>
      <c r="E39" s="89"/>
      <c r="F39" s="89"/>
      <c r="G39" s="88"/>
      <c r="H39" s="88"/>
      <c r="I39" s="88"/>
      <c r="J39" s="104"/>
      <c r="K39" s="88"/>
      <c r="L39" s="88"/>
      <c r="M39" s="88"/>
      <c r="N39" s="89"/>
      <c r="O39" s="89"/>
      <c r="P39" s="89"/>
      <c r="Q39" s="89"/>
      <c r="R39" s="89"/>
      <c r="S39" s="89"/>
      <c r="T39" s="89"/>
      <c r="U39" s="90"/>
      <c r="V39" s="1"/>
      <c r="W39" s="225" t="str">
        <f t="shared" si="0"/>
        <v/>
      </c>
      <c r="X39" s="164"/>
      <c r="Y39" s="164"/>
      <c r="Z39" s="169"/>
      <c r="AA39" s="164"/>
      <c r="AB39" s="164"/>
      <c r="AC39" s="164"/>
      <c r="AD39" s="450"/>
      <c r="AE39" s="457" t="str">
        <f t="shared" si="1"/>
        <v/>
      </c>
      <c r="AF39" s="163" t="str">
        <f t="shared" si="2"/>
        <v/>
      </c>
      <c r="AG39" s="167" t="str">
        <f t="shared" si="3"/>
        <v/>
      </c>
      <c r="AH39" s="226" t="str">
        <f t="shared" si="4"/>
        <v/>
      </c>
    </row>
    <row r="40" spans="1:34" ht="13.95" customHeight="1" x14ac:dyDescent="0.3">
      <c r="A40" s="614"/>
      <c r="B40" s="375" t="s">
        <v>142</v>
      </c>
      <c r="C40" s="345"/>
      <c r="D40" s="345"/>
      <c r="E40" s="345"/>
      <c r="F40" s="345"/>
      <c r="G40" s="346"/>
      <c r="H40" s="346"/>
      <c r="I40" s="346"/>
      <c r="J40" s="379"/>
      <c r="K40" s="346"/>
      <c r="L40" s="346"/>
      <c r="M40" s="346"/>
      <c r="N40" s="345"/>
      <c r="O40" s="345"/>
      <c r="P40" s="345"/>
      <c r="Q40" s="345"/>
      <c r="R40" s="345"/>
      <c r="S40" s="345"/>
      <c r="T40" s="345"/>
      <c r="U40" s="376"/>
      <c r="V40" s="1"/>
      <c r="W40" s="225" t="str">
        <f t="shared" si="0"/>
        <v/>
      </c>
      <c r="X40" s="164"/>
      <c r="Y40" s="164"/>
      <c r="Z40" s="169"/>
      <c r="AA40" s="164"/>
      <c r="AB40" s="164"/>
      <c r="AC40" s="164"/>
      <c r="AD40" s="450"/>
      <c r="AE40" s="457" t="str">
        <f t="shared" si="1"/>
        <v/>
      </c>
      <c r="AF40" s="163" t="str">
        <f t="shared" si="2"/>
        <v/>
      </c>
      <c r="AG40" s="167" t="str">
        <f t="shared" si="3"/>
        <v/>
      </c>
      <c r="AH40" s="226" t="str">
        <f t="shared" si="4"/>
        <v/>
      </c>
    </row>
    <row r="41" spans="1:34" ht="13.95" customHeight="1" x14ac:dyDescent="0.3">
      <c r="A41" s="614"/>
      <c r="B41" s="102" t="s">
        <v>143</v>
      </c>
      <c r="C41" s="86"/>
      <c r="D41" s="86"/>
      <c r="E41" s="86"/>
      <c r="F41" s="86"/>
      <c r="G41" s="86"/>
      <c r="H41" s="86"/>
      <c r="I41" s="86"/>
      <c r="J41" s="105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  <c r="V41" s="1"/>
      <c r="W41" s="225" t="str">
        <f t="shared" si="0"/>
        <v/>
      </c>
      <c r="X41" s="163" t="str">
        <f t="shared" si="5"/>
        <v/>
      </c>
      <c r="Y41" s="163" t="str">
        <f t="shared" si="34"/>
        <v/>
      </c>
      <c r="Z41" s="167" t="str">
        <f t="shared" si="35"/>
        <v/>
      </c>
      <c r="AA41" s="163" t="str">
        <f t="shared" si="6"/>
        <v/>
      </c>
      <c r="AB41" s="168" t="str">
        <f t="shared" si="7"/>
        <v/>
      </c>
      <c r="AC41" s="163" t="str">
        <f t="shared" si="8"/>
        <v/>
      </c>
      <c r="AD41" s="451" t="str">
        <f t="shared" si="36"/>
        <v/>
      </c>
      <c r="AE41" s="457" t="str">
        <f t="shared" si="1"/>
        <v/>
      </c>
      <c r="AF41" s="163" t="str">
        <f t="shared" si="2"/>
        <v/>
      </c>
      <c r="AG41" s="167" t="str">
        <f t="shared" si="3"/>
        <v/>
      </c>
      <c r="AH41" s="226" t="str">
        <f t="shared" si="4"/>
        <v/>
      </c>
    </row>
    <row r="42" spans="1:34" ht="13.95" customHeight="1" x14ac:dyDescent="0.3">
      <c r="A42" s="614" t="s">
        <v>285</v>
      </c>
      <c r="B42" s="103" t="s">
        <v>141</v>
      </c>
      <c r="C42" s="89"/>
      <c r="D42" s="89"/>
      <c r="E42" s="89"/>
      <c r="F42" s="89"/>
      <c r="G42" s="88"/>
      <c r="H42" s="88"/>
      <c r="I42" s="88"/>
      <c r="J42" s="95"/>
      <c r="K42" s="88"/>
      <c r="L42" s="88"/>
      <c r="M42" s="88"/>
      <c r="N42" s="89"/>
      <c r="O42" s="89"/>
      <c r="P42" s="89"/>
      <c r="Q42" s="89"/>
      <c r="R42" s="89"/>
      <c r="S42" s="89"/>
      <c r="T42" s="89"/>
      <c r="U42" s="90"/>
      <c r="V42" s="1"/>
      <c r="W42" s="225" t="str">
        <f t="shared" si="0"/>
        <v/>
      </c>
      <c r="X42" s="164"/>
      <c r="Y42" s="164"/>
      <c r="Z42" s="169"/>
      <c r="AA42" s="164"/>
      <c r="AB42" s="164"/>
      <c r="AC42" s="164"/>
      <c r="AD42" s="450"/>
      <c r="AE42" s="457" t="str">
        <f t="shared" si="1"/>
        <v/>
      </c>
      <c r="AF42" s="163" t="str">
        <f t="shared" si="2"/>
        <v/>
      </c>
      <c r="AG42" s="167" t="str">
        <f t="shared" si="3"/>
        <v/>
      </c>
      <c r="AH42" s="226" t="str">
        <f t="shared" si="4"/>
        <v/>
      </c>
    </row>
    <row r="43" spans="1:34" ht="13.95" customHeight="1" x14ac:dyDescent="0.3">
      <c r="A43" s="614"/>
      <c r="B43" s="375" t="s">
        <v>142</v>
      </c>
      <c r="C43" s="345">
        <v>7</v>
      </c>
      <c r="D43" s="345"/>
      <c r="E43" s="345"/>
      <c r="F43" s="345">
        <v>5</v>
      </c>
      <c r="G43" s="346"/>
      <c r="H43" s="346"/>
      <c r="I43" s="346"/>
      <c r="J43" s="346"/>
      <c r="K43" s="346"/>
      <c r="L43" s="346"/>
      <c r="M43" s="346"/>
      <c r="N43" s="345">
        <v>1</v>
      </c>
      <c r="O43" s="345">
        <v>3</v>
      </c>
      <c r="P43" s="345"/>
      <c r="Q43" s="345"/>
      <c r="R43" s="345"/>
      <c r="S43" s="345"/>
      <c r="T43" s="345"/>
      <c r="U43" s="376">
        <v>5</v>
      </c>
      <c r="V43" s="1"/>
      <c r="W43" s="225">
        <f t="shared" si="0"/>
        <v>0.7142857142857143</v>
      </c>
      <c r="X43" s="164"/>
      <c r="Y43" s="164"/>
      <c r="Z43" s="169"/>
      <c r="AA43" s="164"/>
      <c r="AB43" s="164"/>
      <c r="AC43" s="164"/>
      <c r="AD43" s="450"/>
      <c r="AE43" s="457">
        <f t="shared" si="1"/>
        <v>1</v>
      </c>
      <c r="AF43" s="163">
        <f t="shared" si="2"/>
        <v>1</v>
      </c>
      <c r="AG43" s="167">
        <f t="shared" si="3"/>
        <v>0</v>
      </c>
      <c r="AH43" s="226" t="str">
        <f t="shared" si="4"/>
        <v/>
      </c>
    </row>
    <row r="44" spans="1:34" ht="13.95" customHeight="1" x14ac:dyDescent="0.3">
      <c r="A44" s="614"/>
      <c r="B44" s="102" t="s">
        <v>143</v>
      </c>
      <c r="C44" s="86">
        <v>4</v>
      </c>
      <c r="D44" s="86"/>
      <c r="E44" s="86"/>
      <c r="F44" s="86"/>
      <c r="G44" s="86">
        <v>3</v>
      </c>
      <c r="H44" s="86">
        <v>2</v>
      </c>
      <c r="I44" s="86"/>
      <c r="J44" s="86"/>
      <c r="K44" s="86"/>
      <c r="L44" s="86"/>
      <c r="M44" s="86"/>
      <c r="N44" s="86">
        <v>1</v>
      </c>
      <c r="O44" s="86">
        <v>1</v>
      </c>
      <c r="P44" s="86"/>
      <c r="Q44" s="86">
        <v>2</v>
      </c>
      <c r="R44" s="86">
        <v>1</v>
      </c>
      <c r="S44" s="86">
        <v>1</v>
      </c>
      <c r="T44" s="86"/>
      <c r="U44" s="87">
        <v>3</v>
      </c>
      <c r="V44" s="1"/>
      <c r="W44" s="225">
        <f t="shared" si="0"/>
        <v>0</v>
      </c>
      <c r="X44" s="163">
        <f t="shared" si="5"/>
        <v>0.75</v>
      </c>
      <c r="Y44" s="163">
        <f t="shared" si="12"/>
        <v>0.66666666666666663</v>
      </c>
      <c r="Z44" s="167" t="str">
        <f t="shared" si="13"/>
        <v/>
      </c>
      <c r="AA44" s="163" t="str">
        <f t="shared" si="6"/>
        <v/>
      </c>
      <c r="AB44" s="168" t="str">
        <f t="shared" si="7"/>
        <v/>
      </c>
      <c r="AC44" s="163" t="str">
        <f t="shared" si="8"/>
        <v/>
      </c>
      <c r="AD44" s="451" t="str">
        <f t="shared" si="11"/>
        <v/>
      </c>
      <c r="AE44" s="457">
        <f t="shared" si="1"/>
        <v>0.5</v>
      </c>
      <c r="AF44" s="163">
        <f t="shared" si="2"/>
        <v>1</v>
      </c>
      <c r="AG44" s="167">
        <f t="shared" si="3"/>
        <v>0.4</v>
      </c>
      <c r="AH44" s="226">
        <f t="shared" si="4"/>
        <v>1</v>
      </c>
    </row>
    <row r="45" spans="1:34" ht="13.95" customHeight="1" x14ac:dyDescent="0.3">
      <c r="A45" s="614" t="s">
        <v>286</v>
      </c>
      <c r="B45" s="103" t="s">
        <v>141</v>
      </c>
      <c r="C45" s="89"/>
      <c r="D45" s="89"/>
      <c r="E45" s="89"/>
      <c r="F45" s="89"/>
      <c r="G45" s="88"/>
      <c r="H45" s="88"/>
      <c r="I45" s="88"/>
      <c r="J45" s="88"/>
      <c r="K45" s="88"/>
      <c r="L45" s="88"/>
      <c r="M45" s="88"/>
      <c r="N45" s="89"/>
      <c r="O45" s="89"/>
      <c r="P45" s="89"/>
      <c r="Q45" s="89"/>
      <c r="R45" s="89"/>
      <c r="S45" s="89"/>
      <c r="T45" s="89"/>
      <c r="U45" s="90"/>
      <c r="V45" s="1"/>
      <c r="W45" s="225" t="str">
        <f t="shared" si="0"/>
        <v/>
      </c>
      <c r="X45" s="164"/>
      <c r="Y45" s="164"/>
      <c r="Z45" s="169"/>
      <c r="AA45" s="164"/>
      <c r="AB45" s="164"/>
      <c r="AC45" s="164"/>
      <c r="AD45" s="450"/>
      <c r="AE45" s="457" t="str">
        <f t="shared" si="1"/>
        <v/>
      </c>
      <c r="AF45" s="163" t="str">
        <f t="shared" si="2"/>
        <v/>
      </c>
      <c r="AG45" s="167" t="str">
        <f t="shared" si="3"/>
        <v/>
      </c>
      <c r="AH45" s="226" t="str">
        <f t="shared" si="4"/>
        <v/>
      </c>
    </row>
    <row r="46" spans="1:34" ht="13.95" customHeight="1" x14ac:dyDescent="0.3">
      <c r="A46" s="614"/>
      <c r="B46" s="375" t="s">
        <v>142</v>
      </c>
      <c r="C46" s="345"/>
      <c r="D46" s="345"/>
      <c r="E46" s="345"/>
      <c r="F46" s="345"/>
      <c r="G46" s="346"/>
      <c r="H46" s="346"/>
      <c r="I46" s="346"/>
      <c r="J46" s="346"/>
      <c r="K46" s="346"/>
      <c r="L46" s="346"/>
      <c r="M46" s="346"/>
      <c r="N46" s="345"/>
      <c r="O46" s="345"/>
      <c r="P46" s="345"/>
      <c r="Q46" s="345"/>
      <c r="R46" s="345"/>
      <c r="S46" s="345"/>
      <c r="T46" s="345"/>
      <c r="U46" s="376"/>
      <c r="V46" s="1"/>
      <c r="W46" s="225" t="str">
        <f t="shared" si="0"/>
        <v/>
      </c>
      <c r="X46" s="164"/>
      <c r="Y46" s="164"/>
      <c r="Z46" s="169"/>
      <c r="AA46" s="164"/>
      <c r="AB46" s="164"/>
      <c r="AC46" s="164"/>
      <c r="AD46" s="450"/>
      <c r="AE46" s="457" t="str">
        <f t="shared" si="1"/>
        <v/>
      </c>
      <c r="AF46" s="163" t="str">
        <f t="shared" si="2"/>
        <v/>
      </c>
      <c r="AG46" s="167" t="str">
        <f t="shared" si="3"/>
        <v/>
      </c>
      <c r="AH46" s="226" t="str">
        <f t="shared" si="4"/>
        <v/>
      </c>
    </row>
    <row r="47" spans="1:34" ht="13.95" customHeight="1" x14ac:dyDescent="0.3">
      <c r="A47" s="614"/>
      <c r="B47" s="102" t="s">
        <v>143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7"/>
      <c r="V47" s="1"/>
      <c r="W47" s="225" t="str">
        <f t="shared" si="0"/>
        <v/>
      </c>
      <c r="X47" s="163" t="str">
        <f t="shared" ref="X47" si="37">IF($C47=0,"",G47/$C47)</f>
        <v/>
      </c>
      <c r="Y47" s="163" t="str">
        <f t="shared" si="12"/>
        <v/>
      </c>
      <c r="Z47" s="167" t="str">
        <f t="shared" si="13"/>
        <v/>
      </c>
      <c r="AA47" s="163" t="str">
        <f t="shared" ref="AA47" si="38">IF(($I47+$K47+$L47)=0,"",I47/($I47+$L47+$K47))</f>
        <v/>
      </c>
      <c r="AB47" s="168" t="str">
        <f t="shared" si="7"/>
        <v/>
      </c>
      <c r="AC47" s="163" t="str">
        <f t="shared" ref="AC47" si="39">IF(($I47+$K47+$L47)=0,"",K47/($K47+$L47+$I47))</f>
        <v/>
      </c>
      <c r="AD47" s="451" t="str">
        <f t="shared" si="11"/>
        <v/>
      </c>
      <c r="AE47" s="457" t="str">
        <f t="shared" si="1"/>
        <v/>
      </c>
      <c r="AF47" s="163" t="str">
        <f t="shared" si="2"/>
        <v/>
      </c>
      <c r="AG47" s="167" t="str">
        <f t="shared" si="3"/>
        <v/>
      </c>
      <c r="AH47" s="226" t="str">
        <f t="shared" si="4"/>
        <v/>
      </c>
    </row>
    <row r="48" spans="1:34" ht="13.95" customHeight="1" x14ac:dyDescent="0.3">
      <c r="A48" s="614" t="s">
        <v>287</v>
      </c>
      <c r="B48" s="103" t="s">
        <v>141</v>
      </c>
      <c r="C48" s="89"/>
      <c r="D48" s="89"/>
      <c r="E48" s="89"/>
      <c r="F48" s="89"/>
      <c r="G48" s="88"/>
      <c r="H48" s="88"/>
      <c r="I48" s="88"/>
      <c r="J48" s="88"/>
      <c r="K48" s="88"/>
      <c r="L48" s="88"/>
      <c r="M48" s="88"/>
      <c r="N48" s="89"/>
      <c r="O48" s="89"/>
      <c r="P48" s="89"/>
      <c r="Q48" s="89"/>
      <c r="R48" s="89"/>
      <c r="S48" s="89"/>
      <c r="T48" s="89"/>
      <c r="U48" s="90"/>
      <c r="V48" s="1"/>
      <c r="W48" s="225" t="str">
        <f t="shared" si="0"/>
        <v/>
      </c>
      <c r="X48" s="164"/>
      <c r="Y48" s="164"/>
      <c r="Z48" s="169"/>
      <c r="AA48" s="164"/>
      <c r="AB48" s="164"/>
      <c r="AC48" s="164"/>
      <c r="AD48" s="450"/>
      <c r="AE48" s="457" t="str">
        <f t="shared" si="1"/>
        <v/>
      </c>
      <c r="AF48" s="163" t="str">
        <f t="shared" si="2"/>
        <v/>
      </c>
      <c r="AG48" s="167" t="str">
        <f t="shared" si="3"/>
        <v/>
      </c>
      <c r="AH48" s="226" t="str">
        <f t="shared" si="4"/>
        <v/>
      </c>
    </row>
    <row r="49" spans="1:34" ht="13.95" customHeight="1" x14ac:dyDescent="0.3">
      <c r="A49" s="615"/>
      <c r="B49" s="375" t="s">
        <v>142</v>
      </c>
      <c r="C49" s="345"/>
      <c r="D49" s="345"/>
      <c r="E49" s="345"/>
      <c r="F49" s="345"/>
      <c r="G49" s="346"/>
      <c r="H49" s="346"/>
      <c r="I49" s="346"/>
      <c r="J49" s="346"/>
      <c r="K49" s="346"/>
      <c r="L49" s="346"/>
      <c r="M49" s="346"/>
      <c r="N49" s="345"/>
      <c r="O49" s="345"/>
      <c r="P49" s="345"/>
      <c r="Q49" s="345"/>
      <c r="R49" s="345"/>
      <c r="S49" s="345"/>
      <c r="T49" s="345"/>
      <c r="U49" s="376"/>
      <c r="V49" s="1"/>
      <c r="W49" s="225" t="str">
        <f t="shared" si="0"/>
        <v/>
      </c>
      <c r="X49" s="421"/>
      <c r="Y49" s="421"/>
      <c r="Z49" s="422"/>
      <c r="AA49" s="421"/>
      <c r="AB49" s="421"/>
      <c r="AC49" s="421"/>
      <c r="AD49" s="454"/>
      <c r="AE49" s="457" t="str">
        <f t="shared" si="1"/>
        <v/>
      </c>
      <c r="AF49" s="163" t="str">
        <f t="shared" si="2"/>
        <v/>
      </c>
      <c r="AG49" s="167" t="str">
        <f t="shared" si="3"/>
        <v/>
      </c>
      <c r="AH49" s="226" t="str">
        <f t="shared" si="4"/>
        <v/>
      </c>
    </row>
    <row r="50" spans="1:34" ht="13.95" customHeight="1" thickBot="1" x14ac:dyDescent="0.35">
      <c r="A50" s="615"/>
      <c r="B50" s="74" t="s">
        <v>143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1"/>
      <c r="V50" s="1"/>
      <c r="W50" s="228" t="str">
        <f t="shared" si="0"/>
        <v/>
      </c>
      <c r="X50" s="180" t="str">
        <f t="shared" si="5"/>
        <v/>
      </c>
      <c r="Y50" s="180" t="str">
        <f t="shared" si="12"/>
        <v/>
      </c>
      <c r="Z50" s="181" t="str">
        <f t="shared" si="13"/>
        <v/>
      </c>
      <c r="AA50" s="180" t="str">
        <f t="shared" si="6"/>
        <v/>
      </c>
      <c r="AB50" s="182" t="str">
        <f t="shared" si="7"/>
        <v/>
      </c>
      <c r="AC50" s="180" t="str">
        <f t="shared" si="8"/>
        <v/>
      </c>
      <c r="AD50" s="455" t="str">
        <f t="shared" si="11"/>
        <v/>
      </c>
      <c r="AE50" s="458" t="str">
        <f t="shared" ref="AE50:AE54" si="40">IF((N50+O50+P50+Q50)=0,"",1-(Q50/(N50+O50+P50+Q50)))</f>
        <v/>
      </c>
      <c r="AF50" s="76" t="str">
        <f t="shared" ref="AF50:AF54" si="41">IF((N50+O50+P50)=0,"",(N50+O50)/(N50+O50+P50))</f>
        <v/>
      </c>
      <c r="AG50" s="144" t="str">
        <f t="shared" ref="AG50:AG54" si="42">IF((R50+S50+T50+U50)=0,"",1-(U50/(R50+S50+T50+U50)))</f>
        <v/>
      </c>
      <c r="AH50" s="146" t="str">
        <f t="shared" ref="AH50:AH54" si="43">IF((R50+S50+T50)=0,"",(S50+R50)/(R50+S50+T50))</f>
        <v/>
      </c>
    </row>
    <row r="51" spans="1:34" s="23" customFormat="1" ht="13.95" customHeight="1" thickTop="1" x14ac:dyDescent="0.3">
      <c r="A51" s="599" t="s">
        <v>288</v>
      </c>
      <c r="B51" s="69" t="s">
        <v>141</v>
      </c>
      <c r="C51" s="75">
        <f>C3+C6+C9+C12+C15+C18+C21+C24+C27+C30+C33+C36+C39+C42+C45+C48</f>
        <v>3</v>
      </c>
      <c r="D51" s="75">
        <f t="shared" ref="D51:U51" si="44">D3+D6+D9+D12+D15+D18+D21+D24+D27+D30+D33+D36+D39+D42+D45+D48</f>
        <v>0</v>
      </c>
      <c r="E51" s="75">
        <f t="shared" si="44"/>
        <v>1</v>
      </c>
      <c r="F51" s="75">
        <f t="shared" si="44"/>
        <v>0</v>
      </c>
      <c r="G51" s="80">
        <f t="shared" si="44"/>
        <v>0</v>
      </c>
      <c r="H51" s="80">
        <f t="shared" si="44"/>
        <v>0</v>
      </c>
      <c r="I51" s="80">
        <f t="shared" si="44"/>
        <v>0</v>
      </c>
      <c r="J51" s="80">
        <f t="shared" si="44"/>
        <v>0</v>
      </c>
      <c r="K51" s="80">
        <f t="shared" si="44"/>
        <v>0</v>
      </c>
      <c r="L51" s="80">
        <f t="shared" si="44"/>
        <v>0</v>
      </c>
      <c r="M51" s="80">
        <f t="shared" si="44"/>
        <v>0</v>
      </c>
      <c r="N51" s="75">
        <f t="shared" si="44"/>
        <v>0</v>
      </c>
      <c r="O51" s="75">
        <f t="shared" si="44"/>
        <v>0</v>
      </c>
      <c r="P51" s="75">
        <f t="shared" si="44"/>
        <v>0</v>
      </c>
      <c r="Q51" s="75">
        <f t="shared" si="44"/>
        <v>3</v>
      </c>
      <c r="R51" s="75">
        <f t="shared" si="44"/>
        <v>0</v>
      </c>
      <c r="S51" s="75">
        <f t="shared" si="44"/>
        <v>0</v>
      </c>
      <c r="T51" s="75">
        <f t="shared" si="44"/>
        <v>0</v>
      </c>
      <c r="U51" s="75">
        <f t="shared" si="44"/>
        <v>3</v>
      </c>
      <c r="V51" s="1"/>
      <c r="W51" s="132">
        <f t="shared" si="0"/>
        <v>0</v>
      </c>
      <c r="X51" s="140"/>
      <c r="Y51" s="197"/>
      <c r="Z51" s="202"/>
      <c r="AA51" s="140"/>
      <c r="AB51" s="140"/>
      <c r="AC51" s="140"/>
      <c r="AD51" s="197"/>
      <c r="AE51" s="133">
        <f t="shared" si="40"/>
        <v>0</v>
      </c>
      <c r="AF51" s="121" t="str">
        <f t="shared" si="41"/>
        <v/>
      </c>
      <c r="AG51" s="133">
        <f t="shared" si="42"/>
        <v>0</v>
      </c>
      <c r="AH51" s="134" t="str">
        <f t="shared" si="43"/>
        <v/>
      </c>
    </row>
    <row r="52" spans="1:34" s="23" customFormat="1" ht="13.95" customHeight="1" x14ac:dyDescent="0.3">
      <c r="A52" s="600"/>
      <c r="B52" s="377" t="s">
        <v>142</v>
      </c>
      <c r="C52" s="378">
        <f>C4+C7+C10+C13+C16+C19+C22+C25+C28+C31+C34+C37+C40+C43+C46+C49</f>
        <v>30</v>
      </c>
      <c r="D52" s="378">
        <f t="shared" ref="D52:V52" si="45">D4+D7+D10+D13+D16+D19+D22+D25+D28+D31+D34+D37+D40+D43+D46+D49</f>
        <v>0</v>
      </c>
      <c r="E52" s="378">
        <f t="shared" si="45"/>
        <v>0</v>
      </c>
      <c r="F52" s="378">
        <f t="shared" si="45"/>
        <v>9</v>
      </c>
      <c r="G52" s="379">
        <f t="shared" si="45"/>
        <v>0</v>
      </c>
      <c r="H52" s="379">
        <f t="shared" si="45"/>
        <v>0</v>
      </c>
      <c r="I52" s="379">
        <f t="shared" si="45"/>
        <v>0</v>
      </c>
      <c r="J52" s="379">
        <f t="shared" si="45"/>
        <v>0</v>
      </c>
      <c r="K52" s="379">
        <f t="shared" si="45"/>
        <v>0</v>
      </c>
      <c r="L52" s="379">
        <f t="shared" si="45"/>
        <v>0</v>
      </c>
      <c r="M52" s="379">
        <f t="shared" si="45"/>
        <v>0</v>
      </c>
      <c r="N52" s="378">
        <f t="shared" si="45"/>
        <v>5</v>
      </c>
      <c r="O52" s="378">
        <f t="shared" si="45"/>
        <v>13</v>
      </c>
      <c r="P52" s="378">
        <f t="shared" si="45"/>
        <v>0</v>
      </c>
      <c r="Q52" s="378">
        <f t="shared" si="45"/>
        <v>5</v>
      </c>
      <c r="R52" s="378">
        <f t="shared" si="45"/>
        <v>1</v>
      </c>
      <c r="S52" s="378">
        <f t="shared" si="45"/>
        <v>5</v>
      </c>
      <c r="T52" s="378">
        <f t="shared" si="45"/>
        <v>0</v>
      </c>
      <c r="U52" s="378">
        <f t="shared" si="45"/>
        <v>20</v>
      </c>
      <c r="V52" s="378">
        <f t="shared" si="45"/>
        <v>0</v>
      </c>
      <c r="W52" s="225">
        <f t="shared" si="0"/>
        <v>0.3</v>
      </c>
      <c r="X52" s="164"/>
      <c r="Y52" s="250"/>
      <c r="Z52" s="251"/>
      <c r="AA52" s="164"/>
      <c r="AB52" s="164"/>
      <c r="AC52" s="164"/>
      <c r="AD52" s="250"/>
      <c r="AE52" s="167">
        <f t="shared" si="40"/>
        <v>0.78260869565217395</v>
      </c>
      <c r="AF52" s="163">
        <f t="shared" si="41"/>
        <v>1</v>
      </c>
      <c r="AG52" s="167">
        <f t="shared" si="42"/>
        <v>0.23076923076923073</v>
      </c>
      <c r="AH52" s="226">
        <f t="shared" si="43"/>
        <v>1</v>
      </c>
    </row>
    <row r="53" spans="1:34" s="23" customFormat="1" ht="13.95" customHeight="1" thickBot="1" x14ac:dyDescent="0.35">
      <c r="A53" s="600"/>
      <c r="B53" s="48" t="s">
        <v>143</v>
      </c>
      <c r="C53" s="4">
        <f>C5+C8+C11+C14+C17+C20+C23+C26+C29+C32+C35+C38+C41+C44+C47+C50</f>
        <v>31</v>
      </c>
      <c r="D53" s="4">
        <f t="shared" ref="D53:U53" si="46">D5+D8+D11+D14+D17+D20+D23+D26+D29+D32+D35+D38+D41+D44+D47+D50</f>
        <v>1</v>
      </c>
      <c r="E53" s="4">
        <f t="shared" si="46"/>
        <v>0</v>
      </c>
      <c r="F53" s="4">
        <f t="shared" si="46"/>
        <v>3</v>
      </c>
      <c r="G53" s="4">
        <f t="shared" si="46"/>
        <v>29</v>
      </c>
      <c r="H53" s="4">
        <f>H5+H8+H11+H14+H17+H20+H23+H26+H29+H32+H35+H38+H41+H44+H47+H50</f>
        <v>25</v>
      </c>
      <c r="I53" s="4">
        <f t="shared" si="46"/>
        <v>0</v>
      </c>
      <c r="J53" s="4">
        <f t="shared" si="46"/>
        <v>0</v>
      </c>
      <c r="K53" s="4">
        <f t="shared" si="46"/>
        <v>0</v>
      </c>
      <c r="L53" s="4">
        <f t="shared" si="46"/>
        <v>0</v>
      </c>
      <c r="M53" s="4">
        <f t="shared" si="46"/>
        <v>0</v>
      </c>
      <c r="N53" s="4">
        <f t="shared" si="46"/>
        <v>6</v>
      </c>
      <c r="O53" s="4">
        <f t="shared" si="46"/>
        <v>8</v>
      </c>
      <c r="P53" s="4">
        <f t="shared" si="46"/>
        <v>6</v>
      </c>
      <c r="Q53" s="4">
        <f t="shared" si="46"/>
        <v>8</v>
      </c>
      <c r="R53" s="4">
        <f t="shared" si="46"/>
        <v>3</v>
      </c>
      <c r="S53" s="4">
        <f t="shared" si="46"/>
        <v>5</v>
      </c>
      <c r="T53" s="4">
        <f t="shared" si="46"/>
        <v>1</v>
      </c>
      <c r="U53" s="4">
        <f t="shared" si="46"/>
        <v>16</v>
      </c>
      <c r="V53" s="1"/>
      <c r="W53" s="228">
        <f t="shared" si="0"/>
        <v>9.6774193548387094E-2</v>
      </c>
      <c r="X53" s="180">
        <f t="shared" si="5"/>
        <v>0.93548387096774188</v>
      </c>
      <c r="Y53" s="198">
        <f t="shared" si="12"/>
        <v>0.86206896551724133</v>
      </c>
      <c r="Z53" s="199" t="str">
        <f t="shared" si="13"/>
        <v/>
      </c>
      <c r="AA53" s="180" t="str">
        <f t="shared" si="6"/>
        <v/>
      </c>
      <c r="AB53" s="182" t="str">
        <f t="shared" si="7"/>
        <v/>
      </c>
      <c r="AC53" s="180" t="str">
        <f t="shared" si="8"/>
        <v/>
      </c>
      <c r="AD53" s="198" t="str">
        <f t="shared" si="11"/>
        <v/>
      </c>
      <c r="AE53" s="181">
        <f t="shared" si="40"/>
        <v>0.7142857142857143</v>
      </c>
      <c r="AF53" s="180">
        <f t="shared" si="41"/>
        <v>0.7</v>
      </c>
      <c r="AG53" s="181">
        <f t="shared" si="42"/>
        <v>0.36</v>
      </c>
      <c r="AH53" s="196">
        <f t="shared" si="43"/>
        <v>0.88888888888888884</v>
      </c>
    </row>
    <row r="54" spans="1:34" s="1" customFormat="1" ht="10.95" customHeight="1" thickTop="1" thickBot="1" x14ac:dyDescent="0.35">
      <c r="A54" s="601"/>
      <c r="B54" s="50" t="s">
        <v>151</v>
      </c>
      <c r="C54" s="3">
        <f>C51+C52+C53</f>
        <v>64</v>
      </c>
      <c r="D54" s="3">
        <f t="shared" ref="D54:U54" si="47">D51+D52+D53</f>
        <v>1</v>
      </c>
      <c r="E54" s="3">
        <f t="shared" si="47"/>
        <v>1</v>
      </c>
      <c r="F54" s="3">
        <f t="shared" si="47"/>
        <v>12</v>
      </c>
      <c r="G54" s="3">
        <f t="shared" si="47"/>
        <v>29</v>
      </c>
      <c r="H54" s="3">
        <f>H51+H52+H53</f>
        <v>25</v>
      </c>
      <c r="I54" s="3">
        <f t="shared" si="47"/>
        <v>0</v>
      </c>
      <c r="J54" s="3">
        <f t="shared" si="47"/>
        <v>0</v>
      </c>
      <c r="K54" s="3">
        <f t="shared" si="47"/>
        <v>0</v>
      </c>
      <c r="L54" s="3">
        <f t="shared" si="47"/>
        <v>0</v>
      </c>
      <c r="M54" s="3">
        <f t="shared" si="47"/>
        <v>0</v>
      </c>
      <c r="N54" s="3">
        <f t="shared" si="47"/>
        <v>11</v>
      </c>
      <c r="O54" s="3">
        <f t="shared" si="47"/>
        <v>21</v>
      </c>
      <c r="P54" s="3">
        <f t="shared" si="47"/>
        <v>6</v>
      </c>
      <c r="Q54" s="3">
        <f t="shared" si="47"/>
        <v>16</v>
      </c>
      <c r="R54" s="3">
        <f t="shared" si="47"/>
        <v>4</v>
      </c>
      <c r="S54" s="3">
        <f t="shared" si="47"/>
        <v>10</v>
      </c>
      <c r="T54" s="3">
        <f t="shared" si="47"/>
        <v>1</v>
      </c>
      <c r="U54" s="3">
        <f t="shared" si="47"/>
        <v>39</v>
      </c>
      <c r="V54" s="52"/>
      <c r="W54" s="147">
        <f t="shared" si="0"/>
        <v>0.1875</v>
      </c>
      <c r="X54" s="98">
        <f>IF($C54=0,"",G54/$C53)</f>
        <v>0.93548387096774188</v>
      </c>
      <c r="Y54" s="54">
        <f t="shared" si="12"/>
        <v>0.86206896551724133</v>
      </c>
      <c r="Z54" s="55" t="str">
        <f t="shared" si="13"/>
        <v/>
      </c>
      <c r="AA54" s="25" t="str">
        <f t="shared" si="6"/>
        <v/>
      </c>
      <c r="AB54" s="98" t="str">
        <f t="shared" si="7"/>
        <v/>
      </c>
      <c r="AC54" s="25" t="str">
        <f t="shared" si="8"/>
        <v/>
      </c>
      <c r="AD54" s="54" t="str">
        <f t="shared" si="11"/>
        <v/>
      </c>
      <c r="AE54" s="324">
        <f t="shared" si="40"/>
        <v>0.70370370370370372</v>
      </c>
      <c r="AF54" s="25">
        <f t="shared" si="41"/>
        <v>0.84210526315789469</v>
      </c>
      <c r="AG54" s="324">
        <f t="shared" si="42"/>
        <v>0.27777777777777779</v>
      </c>
      <c r="AH54" s="325">
        <f t="shared" si="43"/>
        <v>0.93333333333333335</v>
      </c>
    </row>
    <row r="55" spans="1:34" ht="15" thickTop="1" x14ac:dyDescent="0.3"/>
  </sheetData>
  <mergeCells count="25">
    <mergeCell ref="A24:A26"/>
    <mergeCell ref="A45:A47"/>
    <mergeCell ref="A27:A29"/>
    <mergeCell ref="A30:A32"/>
    <mergeCell ref="A9:A11"/>
    <mergeCell ref="A18:A20"/>
    <mergeCell ref="A21:A23"/>
    <mergeCell ref="A51:A54"/>
    <mergeCell ref="A33:A35"/>
    <mergeCell ref="A48:A50"/>
    <mergeCell ref="A42:A44"/>
    <mergeCell ref="A36:A38"/>
    <mergeCell ref="A39:A41"/>
    <mergeCell ref="Y1:Y2"/>
    <mergeCell ref="A2:B2"/>
    <mergeCell ref="E1:E2"/>
    <mergeCell ref="D1:D2"/>
    <mergeCell ref="C1:C2"/>
    <mergeCell ref="F1:F2"/>
    <mergeCell ref="X1:X2"/>
    <mergeCell ref="A3:A5"/>
    <mergeCell ref="A12:A14"/>
    <mergeCell ref="A15:A17"/>
    <mergeCell ref="A6:A8"/>
    <mergeCell ref="W1:W2"/>
  </mergeCells>
  <printOptions horizontalCentered="1" verticalCentered="1"/>
  <pageMargins left="0.24" right="0.27559055118110237" top="0.57999999999999996" bottom="0.24" header="0.22" footer="0.19685039370078741"/>
  <pageSetup paperSize="8" scale="76" orientation="landscape" r:id="rId1"/>
  <headerFooter>
    <oddHeader>&amp;C&amp;"-,Gras"TABLEAU DE BORD DE L'APPRENTISSAGE 
Filière &amp;A</oddHeader>
  </headerFooter>
  <rowBreaks count="1" manualBreakCount="1">
    <brk id="41" max="3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4" sqref="U4"/>
    </sheetView>
  </sheetViews>
  <sheetFormatPr baseColWidth="10" defaultColWidth="11.5546875" defaultRowHeight="14.4" x14ac:dyDescent="0.3"/>
  <cols>
    <col min="1" max="1" width="42.44140625" customWidth="1"/>
    <col min="2" max="2" width="12.1093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49.95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20" t="s">
        <v>289</v>
      </c>
      <c r="B3" s="276" t="s">
        <v>141</v>
      </c>
      <c r="C3" s="211">
        <v>1</v>
      </c>
      <c r="D3" s="211"/>
      <c r="E3" s="211">
        <v>1</v>
      </c>
      <c r="F3" s="211"/>
      <c r="G3" s="212"/>
      <c r="H3" s="212"/>
      <c r="I3" s="212"/>
      <c r="J3" s="212"/>
      <c r="K3" s="212"/>
      <c r="L3" s="212"/>
      <c r="M3" s="212"/>
      <c r="N3" s="211"/>
      <c r="O3" s="211"/>
      <c r="P3" s="211"/>
      <c r="Q3" s="211">
        <v>1</v>
      </c>
      <c r="R3" s="211"/>
      <c r="S3" s="211"/>
      <c r="T3" s="211"/>
      <c r="U3" s="213">
        <v>1</v>
      </c>
      <c r="V3" s="223"/>
      <c r="W3" s="132">
        <f t="shared" ref="W3:X63" si="0">IF($C3=0,"",F3/$C3)</f>
        <v>0</v>
      </c>
      <c r="X3" s="140"/>
      <c r="Y3" s="140"/>
      <c r="Z3" s="141"/>
      <c r="AA3" s="140"/>
      <c r="AB3" s="140"/>
      <c r="AC3" s="140"/>
      <c r="AD3" s="140"/>
      <c r="AE3" s="142">
        <f t="shared" ref="AE3:AE63" si="1">IF((N3+O3+P3+Q3)=0,"",1-(Q3/(N3+O3+P3+Q3)))</f>
        <v>0</v>
      </c>
      <c r="AF3" s="121" t="str">
        <f t="shared" ref="AF3:AF63" si="2">IF((N3+O3+P3)=0,"",(N3+O3)/(N3+O3+P3))</f>
        <v/>
      </c>
      <c r="AG3" s="142">
        <f t="shared" ref="AG3:AG63" si="3">IF((R3+S3+T3+U3)=0,"",1-(U3/(R3+S3+T3+U3)))</f>
        <v>0</v>
      </c>
      <c r="AH3" s="134" t="str">
        <f t="shared" ref="AH3:AH63" si="4">IF((R3+S3+T3)=0,"",(S3+R3)/(R3+S3+T3))</f>
        <v/>
      </c>
    </row>
    <row r="4" spans="1:34" ht="13.95" customHeight="1" x14ac:dyDescent="0.3">
      <c r="A4" s="621"/>
      <c r="B4" s="367" t="s">
        <v>142</v>
      </c>
      <c r="C4" s="191">
        <v>7</v>
      </c>
      <c r="D4" s="191"/>
      <c r="E4" s="191"/>
      <c r="F4" s="191">
        <f>3</f>
        <v>3</v>
      </c>
      <c r="G4" s="192"/>
      <c r="H4" s="192"/>
      <c r="I4" s="192"/>
      <c r="J4" s="192"/>
      <c r="K4" s="192"/>
      <c r="L4" s="192"/>
      <c r="M4" s="192"/>
      <c r="N4" s="191">
        <v>2</v>
      </c>
      <c r="O4" s="191">
        <v>3</v>
      </c>
      <c r="P4" s="191"/>
      <c r="Q4" s="191">
        <v>2</v>
      </c>
      <c r="R4" s="191"/>
      <c r="S4" s="191">
        <v>4</v>
      </c>
      <c r="T4" s="191"/>
      <c r="U4" s="259">
        <v>5</v>
      </c>
      <c r="V4" s="223"/>
      <c r="W4" s="225">
        <f t="shared" si="0"/>
        <v>0.42857142857142855</v>
      </c>
      <c r="X4" s="164"/>
      <c r="Y4" s="164"/>
      <c r="Z4" s="165"/>
      <c r="AA4" s="164"/>
      <c r="AB4" s="164"/>
      <c r="AC4" s="164"/>
      <c r="AD4" s="164"/>
      <c r="AE4" s="166">
        <f t="shared" si="1"/>
        <v>0.7142857142857143</v>
      </c>
      <c r="AF4" s="163">
        <f t="shared" si="2"/>
        <v>1</v>
      </c>
      <c r="AG4" s="166">
        <f t="shared" si="3"/>
        <v>0.44444444444444442</v>
      </c>
      <c r="AH4" s="226">
        <f t="shared" si="4"/>
        <v>1</v>
      </c>
    </row>
    <row r="5" spans="1:34" ht="13.95" customHeight="1" x14ac:dyDescent="0.3">
      <c r="A5" s="618"/>
      <c r="B5" s="277" t="s">
        <v>143</v>
      </c>
      <c r="C5" s="161">
        <v>12</v>
      </c>
      <c r="D5" s="161"/>
      <c r="E5" s="161">
        <v>1</v>
      </c>
      <c r="F5" s="161"/>
      <c r="G5" s="161">
        <v>12</v>
      </c>
      <c r="H5" s="161">
        <v>12</v>
      </c>
      <c r="I5" s="161"/>
      <c r="J5" s="161"/>
      <c r="K5" s="161"/>
      <c r="L5" s="161"/>
      <c r="M5" s="161"/>
      <c r="N5" s="161">
        <v>1</v>
      </c>
      <c r="O5" s="161">
        <v>3</v>
      </c>
      <c r="P5" s="161">
        <v>1</v>
      </c>
      <c r="Q5" s="161">
        <v>7</v>
      </c>
      <c r="R5" s="161">
        <v>1</v>
      </c>
      <c r="S5" s="161">
        <v>2</v>
      </c>
      <c r="T5" s="161"/>
      <c r="U5" s="214">
        <v>3</v>
      </c>
      <c r="V5" s="223"/>
      <c r="W5" s="225">
        <f t="shared" si="0"/>
        <v>0</v>
      </c>
      <c r="X5" s="163">
        <f t="shared" si="0"/>
        <v>1</v>
      </c>
      <c r="Y5" s="163">
        <f t="shared" ref="Y5:Y63" si="5">IF($G5=0,"",H5/$G5)</f>
        <v>1</v>
      </c>
      <c r="Z5" s="167" t="str">
        <f t="shared" ref="Z5:Z63" si="6">IF((I5+K5+L5+M5)=0,"",1-(M5/(I5+K5+L5+M5)))</f>
        <v/>
      </c>
      <c r="AA5" s="163" t="str">
        <f t="shared" ref="AA5:AA63" si="7">IF(($I5+$K5+$L5)=0,"",I5/($I5+$L5+$K5))</f>
        <v/>
      </c>
      <c r="AB5" s="168" t="str">
        <f t="shared" ref="AB5:AB63" si="8">IF(AND((($I5+$K5+$L5)=0),($I5=0)),"",$J5/($I5))</f>
        <v/>
      </c>
      <c r="AC5" s="163" t="str">
        <f t="shared" ref="AC5:AC63" si="9">IF(($I5+$K5+$L5)=0,"",K5/($K5+$L5+$I5))</f>
        <v/>
      </c>
      <c r="AD5" s="163" t="str">
        <f t="shared" ref="AD5:AD63" si="10">IF(($I5+$K5+$L5)=0,"",($I5+$K5)/($I5+$K5+$L5))</f>
        <v/>
      </c>
      <c r="AE5" s="166">
        <f t="shared" si="1"/>
        <v>0.41666666666666663</v>
      </c>
      <c r="AF5" s="163">
        <f t="shared" si="2"/>
        <v>0.8</v>
      </c>
      <c r="AG5" s="166">
        <f t="shared" si="3"/>
        <v>0.5</v>
      </c>
      <c r="AH5" s="226">
        <f t="shared" si="4"/>
        <v>1</v>
      </c>
    </row>
    <row r="6" spans="1:34" ht="13.95" customHeight="1" x14ac:dyDescent="0.3">
      <c r="A6" s="618" t="s">
        <v>290</v>
      </c>
      <c r="B6" s="277" t="s">
        <v>141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4"/>
      <c r="V6" s="223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6" t="str">
        <f t="shared" si="4"/>
        <v/>
      </c>
    </row>
    <row r="7" spans="1:34" ht="13.95" customHeight="1" x14ac:dyDescent="0.3">
      <c r="A7" s="618"/>
      <c r="B7" s="277" t="s">
        <v>142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4"/>
      <c r="V7" s="223"/>
      <c r="W7" s="225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1"/>
        <v/>
      </c>
      <c r="AF7" s="163" t="str">
        <f t="shared" si="2"/>
        <v/>
      </c>
      <c r="AG7" s="166" t="str">
        <f t="shared" si="3"/>
        <v/>
      </c>
      <c r="AH7" s="226" t="str">
        <f t="shared" si="4"/>
        <v/>
      </c>
    </row>
    <row r="8" spans="1:34" ht="13.95" customHeight="1" x14ac:dyDescent="0.3">
      <c r="A8" s="618"/>
      <c r="B8" s="277" t="s">
        <v>143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4"/>
      <c r="V8" s="223"/>
      <c r="W8" s="225" t="str">
        <f t="shared" si="0"/>
        <v/>
      </c>
      <c r="X8" s="163" t="str">
        <f t="shared" si="0"/>
        <v/>
      </c>
      <c r="Y8" s="163" t="str">
        <f>IF($G8=0,"",H8/$G8)</f>
        <v/>
      </c>
      <c r="Z8" s="167" t="str">
        <f>IF((I8+K8+L8+M8)=0,"",1-(M8/(I8+K8+L8+M8)))</f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>IF(($I8+$K8+$L8)=0,"",($I8+$K8)/($I8+$K8+$L8))</f>
        <v/>
      </c>
      <c r="AE8" s="166" t="str">
        <f t="shared" si="1"/>
        <v/>
      </c>
      <c r="AF8" s="163" t="str">
        <f t="shared" si="2"/>
        <v/>
      </c>
      <c r="AG8" s="166" t="str">
        <f t="shared" si="3"/>
        <v/>
      </c>
      <c r="AH8" s="226" t="str">
        <f t="shared" si="4"/>
        <v/>
      </c>
    </row>
    <row r="9" spans="1:34" ht="13.95" customHeight="1" x14ac:dyDescent="0.3">
      <c r="A9" s="618" t="s">
        <v>291</v>
      </c>
      <c r="B9" s="277" t="s">
        <v>141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4"/>
      <c r="V9" s="223"/>
      <c r="W9" s="225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6" t="str">
        <f t="shared" si="4"/>
        <v/>
      </c>
    </row>
    <row r="10" spans="1:34" ht="13.95" customHeight="1" x14ac:dyDescent="0.3">
      <c r="A10" s="618"/>
      <c r="B10" s="277" t="s">
        <v>142</v>
      </c>
      <c r="C10" s="161">
        <v>16</v>
      </c>
      <c r="D10" s="161"/>
      <c r="E10" s="161">
        <v>1</v>
      </c>
      <c r="F10" s="161">
        <f>1+2</f>
        <v>3</v>
      </c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/>
      <c r="S10" s="161">
        <v>4</v>
      </c>
      <c r="T10" s="161"/>
      <c r="U10" s="214">
        <v>10</v>
      </c>
      <c r="V10" s="223"/>
      <c r="W10" s="225">
        <f t="shared" si="0"/>
        <v>0.1875</v>
      </c>
      <c r="X10" s="164"/>
      <c r="Y10" s="164"/>
      <c r="Z10" s="169"/>
      <c r="AA10" s="164"/>
      <c r="AB10" s="164"/>
      <c r="AC10" s="164"/>
      <c r="AD10" s="164"/>
      <c r="AE10" s="166" t="str">
        <f t="shared" si="1"/>
        <v/>
      </c>
      <c r="AF10" s="163" t="str">
        <f t="shared" si="2"/>
        <v/>
      </c>
      <c r="AG10" s="166">
        <f t="shared" si="3"/>
        <v>0.2857142857142857</v>
      </c>
      <c r="AH10" s="226">
        <f t="shared" si="4"/>
        <v>1</v>
      </c>
    </row>
    <row r="11" spans="1:34" ht="13.95" customHeight="1" x14ac:dyDescent="0.3">
      <c r="A11" s="618"/>
      <c r="B11" s="277" t="s">
        <v>143</v>
      </c>
      <c r="C11" s="161">
        <v>14</v>
      </c>
      <c r="D11" s="161"/>
      <c r="E11" s="161"/>
      <c r="F11" s="161"/>
      <c r="G11" s="161">
        <v>13</v>
      </c>
      <c r="H11" s="161">
        <v>12</v>
      </c>
      <c r="I11" s="161"/>
      <c r="J11" s="161"/>
      <c r="K11" s="161"/>
      <c r="L11" s="161"/>
      <c r="M11" s="161"/>
      <c r="N11" s="161">
        <v>2</v>
      </c>
      <c r="O11" s="161">
        <v>10</v>
      </c>
      <c r="P11" s="161">
        <v>1</v>
      </c>
      <c r="Q11" s="161"/>
      <c r="R11" s="161">
        <v>2</v>
      </c>
      <c r="S11" s="161">
        <v>9</v>
      </c>
      <c r="T11" s="161"/>
      <c r="U11" s="214">
        <v>1</v>
      </c>
      <c r="V11" s="223"/>
      <c r="W11" s="225">
        <f t="shared" si="0"/>
        <v>0</v>
      </c>
      <c r="X11" s="163">
        <f t="shared" si="0"/>
        <v>0.9285714285714286</v>
      </c>
      <c r="Y11" s="163">
        <f t="shared" si="5"/>
        <v>0.92307692307692313</v>
      </c>
      <c r="Z11" s="167" t="str">
        <f t="shared" si="6"/>
        <v/>
      </c>
      <c r="AA11" s="163" t="str">
        <f t="shared" si="7"/>
        <v/>
      </c>
      <c r="AB11" s="168" t="str">
        <f t="shared" si="8"/>
        <v/>
      </c>
      <c r="AC11" s="163" t="str">
        <f t="shared" si="9"/>
        <v/>
      </c>
      <c r="AD11" s="163" t="str">
        <f t="shared" si="10"/>
        <v/>
      </c>
      <c r="AE11" s="166">
        <f t="shared" si="1"/>
        <v>1</v>
      </c>
      <c r="AF11" s="163">
        <f t="shared" si="2"/>
        <v>0.92307692307692313</v>
      </c>
      <c r="AG11" s="166">
        <f t="shared" si="3"/>
        <v>0.91666666666666663</v>
      </c>
      <c r="AH11" s="226">
        <f t="shared" si="4"/>
        <v>1</v>
      </c>
    </row>
    <row r="12" spans="1:34" ht="13.95" customHeight="1" x14ac:dyDescent="0.3">
      <c r="A12" s="618" t="s">
        <v>292</v>
      </c>
      <c r="B12" s="277" t="s">
        <v>141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4"/>
      <c r="V12" s="223"/>
      <c r="W12" s="225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6" t="str">
        <f t="shared" si="4"/>
        <v/>
      </c>
    </row>
    <row r="13" spans="1:34" ht="13.95" customHeight="1" x14ac:dyDescent="0.3">
      <c r="A13" s="618"/>
      <c r="B13" s="277" t="s">
        <v>142</v>
      </c>
      <c r="C13" s="161"/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1"/>
      <c r="S13" s="161"/>
      <c r="T13" s="161"/>
      <c r="U13" s="214"/>
      <c r="V13" s="223"/>
      <c r="W13" s="225" t="str">
        <f t="shared" si="0"/>
        <v/>
      </c>
      <c r="X13" s="164"/>
      <c r="Y13" s="164"/>
      <c r="Z13" s="169"/>
      <c r="AA13" s="164"/>
      <c r="AB13" s="164"/>
      <c r="AC13" s="164"/>
      <c r="AD13" s="164"/>
      <c r="AE13" s="166" t="str">
        <f t="shared" si="1"/>
        <v/>
      </c>
      <c r="AF13" s="163" t="str">
        <f t="shared" si="2"/>
        <v/>
      </c>
      <c r="AG13" s="166" t="str">
        <f t="shared" si="3"/>
        <v/>
      </c>
      <c r="AH13" s="226" t="str">
        <f t="shared" si="4"/>
        <v/>
      </c>
    </row>
    <row r="14" spans="1:34" ht="13.95" customHeight="1" x14ac:dyDescent="0.3">
      <c r="A14" s="618"/>
      <c r="B14" s="277" t="s">
        <v>143</v>
      </c>
      <c r="C14" s="161">
        <v>5</v>
      </c>
      <c r="D14" s="161"/>
      <c r="E14" s="161"/>
      <c r="F14" s="161"/>
      <c r="G14" s="161">
        <v>5</v>
      </c>
      <c r="H14" s="161">
        <v>5</v>
      </c>
      <c r="I14" s="161"/>
      <c r="J14" s="161"/>
      <c r="K14" s="161"/>
      <c r="L14" s="161"/>
      <c r="M14" s="161"/>
      <c r="N14" s="161"/>
      <c r="O14" s="161">
        <v>1</v>
      </c>
      <c r="P14" s="161"/>
      <c r="Q14" s="161">
        <v>4</v>
      </c>
      <c r="R14" s="161">
        <v>1</v>
      </c>
      <c r="S14" s="161"/>
      <c r="T14" s="161"/>
      <c r="U14" s="214"/>
      <c r="V14" s="223"/>
      <c r="W14" s="225">
        <f t="shared" si="0"/>
        <v>0</v>
      </c>
      <c r="X14" s="163">
        <f t="shared" si="0"/>
        <v>1</v>
      </c>
      <c r="Y14" s="163">
        <f t="shared" si="5"/>
        <v>1</v>
      </c>
      <c r="Z14" s="167" t="str">
        <f t="shared" si="6"/>
        <v/>
      </c>
      <c r="AA14" s="163" t="str">
        <f t="shared" si="7"/>
        <v/>
      </c>
      <c r="AB14" s="168" t="str">
        <f t="shared" si="8"/>
        <v/>
      </c>
      <c r="AC14" s="163" t="str">
        <f t="shared" si="9"/>
        <v/>
      </c>
      <c r="AD14" s="163" t="str">
        <f t="shared" si="10"/>
        <v/>
      </c>
      <c r="AE14" s="166">
        <f t="shared" si="1"/>
        <v>0.19999999999999996</v>
      </c>
      <c r="AF14" s="163">
        <f t="shared" si="2"/>
        <v>1</v>
      </c>
      <c r="AG14" s="166">
        <f t="shared" si="3"/>
        <v>1</v>
      </c>
      <c r="AH14" s="226">
        <f t="shared" si="4"/>
        <v>1</v>
      </c>
    </row>
    <row r="15" spans="1:34" ht="13.95" customHeight="1" x14ac:dyDescent="0.3">
      <c r="A15" s="618" t="s">
        <v>293</v>
      </c>
      <c r="B15" s="277" t="s">
        <v>141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4"/>
      <c r="V15" s="223"/>
      <c r="W15" s="225" t="str">
        <f t="shared" si="0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1"/>
        <v/>
      </c>
      <c r="AF15" s="163" t="str">
        <f t="shared" si="2"/>
        <v/>
      </c>
      <c r="AG15" s="166" t="str">
        <f t="shared" si="3"/>
        <v/>
      </c>
      <c r="AH15" s="226" t="str">
        <f t="shared" si="4"/>
        <v/>
      </c>
    </row>
    <row r="16" spans="1:34" ht="13.95" customHeight="1" x14ac:dyDescent="0.3">
      <c r="A16" s="618"/>
      <c r="B16" s="277" t="s">
        <v>142</v>
      </c>
      <c r="C16" s="161"/>
      <c r="D16" s="161"/>
      <c r="E16" s="161"/>
      <c r="F16" s="161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1"/>
      <c r="S16" s="161"/>
      <c r="T16" s="161"/>
      <c r="U16" s="214"/>
      <c r="V16" s="223"/>
      <c r="W16" s="225" t="str">
        <f t="shared" si="0"/>
        <v/>
      </c>
      <c r="X16" s="164"/>
      <c r="Y16" s="164"/>
      <c r="Z16" s="169"/>
      <c r="AA16" s="164"/>
      <c r="AB16" s="164"/>
      <c r="AC16" s="164"/>
      <c r="AD16" s="164"/>
      <c r="AE16" s="166" t="str">
        <f t="shared" si="1"/>
        <v/>
      </c>
      <c r="AF16" s="163" t="str">
        <f t="shared" si="2"/>
        <v/>
      </c>
      <c r="AG16" s="166" t="str">
        <f t="shared" si="3"/>
        <v/>
      </c>
      <c r="AH16" s="226" t="str">
        <f t="shared" si="4"/>
        <v/>
      </c>
    </row>
    <row r="17" spans="1:34" ht="13.95" customHeight="1" x14ac:dyDescent="0.3">
      <c r="A17" s="618"/>
      <c r="B17" s="277" t="s">
        <v>143</v>
      </c>
      <c r="C17" s="161">
        <v>1</v>
      </c>
      <c r="D17" s="161"/>
      <c r="E17" s="161"/>
      <c r="F17" s="161"/>
      <c r="G17" s="161">
        <v>1</v>
      </c>
      <c r="H17" s="161">
        <v>1</v>
      </c>
      <c r="I17" s="161"/>
      <c r="J17" s="161"/>
      <c r="K17" s="161"/>
      <c r="L17" s="161"/>
      <c r="M17" s="161"/>
      <c r="N17" s="161"/>
      <c r="O17" s="161">
        <v>1</v>
      </c>
      <c r="P17" s="161"/>
      <c r="Q17" s="161"/>
      <c r="R17" s="161"/>
      <c r="S17" s="161"/>
      <c r="T17" s="161"/>
      <c r="U17" s="214"/>
      <c r="V17" s="223"/>
      <c r="W17" s="225">
        <f t="shared" si="0"/>
        <v>0</v>
      </c>
      <c r="X17" s="163">
        <f t="shared" si="0"/>
        <v>1</v>
      </c>
      <c r="Y17" s="163">
        <f t="shared" si="5"/>
        <v>1</v>
      </c>
      <c r="Z17" s="167" t="str">
        <f t="shared" si="6"/>
        <v/>
      </c>
      <c r="AA17" s="163" t="str">
        <f t="shared" si="7"/>
        <v/>
      </c>
      <c r="AB17" s="168" t="str">
        <f t="shared" si="8"/>
        <v/>
      </c>
      <c r="AC17" s="163" t="str">
        <f t="shared" si="9"/>
        <v/>
      </c>
      <c r="AD17" s="163" t="str">
        <f t="shared" si="10"/>
        <v/>
      </c>
      <c r="AE17" s="166">
        <f t="shared" si="1"/>
        <v>1</v>
      </c>
      <c r="AF17" s="163">
        <f t="shared" si="2"/>
        <v>1</v>
      </c>
      <c r="AG17" s="166" t="str">
        <f t="shared" si="3"/>
        <v/>
      </c>
      <c r="AH17" s="226" t="str">
        <f t="shared" si="4"/>
        <v/>
      </c>
    </row>
    <row r="18" spans="1:34" x14ac:dyDescent="0.3">
      <c r="A18" s="618" t="s">
        <v>294</v>
      </c>
      <c r="B18" s="277" t="s">
        <v>141</v>
      </c>
      <c r="C18" s="161"/>
      <c r="D18" s="161"/>
      <c r="E18" s="161"/>
      <c r="F18" s="161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1"/>
      <c r="S18" s="161"/>
      <c r="T18" s="161"/>
      <c r="U18" s="214"/>
      <c r="V18" s="223"/>
      <c r="W18" s="225" t="str">
        <f t="shared" si="0"/>
        <v/>
      </c>
      <c r="X18" s="164"/>
      <c r="Y18" s="253"/>
      <c r="Z18" s="254"/>
      <c r="AA18" s="164"/>
      <c r="AB18" s="164"/>
      <c r="AC18" s="164"/>
      <c r="AD18" s="253"/>
      <c r="AE18" s="166" t="str">
        <f t="shared" si="1"/>
        <v/>
      </c>
      <c r="AF18" s="163" t="str">
        <f t="shared" si="2"/>
        <v/>
      </c>
      <c r="AG18" s="166" t="str">
        <f t="shared" si="3"/>
        <v/>
      </c>
      <c r="AH18" s="226" t="str">
        <f t="shared" si="4"/>
        <v/>
      </c>
    </row>
    <row r="19" spans="1:34" x14ac:dyDescent="0.3">
      <c r="A19" s="618"/>
      <c r="B19" s="277" t="s">
        <v>142</v>
      </c>
      <c r="C19" s="161"/>
      <c r="D19" s="161"/>
      <c r="E19" s="161"/>
      <c r="F19" s="161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1"/>
      <c r="S19" s="161"/>
      <c r="T19" s="161"/>
      <c r="U19" s="214"/>
      <c r="V19" s="223"/>
      <c r="W19" s="225" t="str">
        <f t="shared" si="0"/>
        <v/>
      </c>
      <c r="X19" s="164"/>
      <c r="Y19" s="253"/>
      <c r="Z19" s="254"/>
      <c r="AA19" s="164"/>
      <c r="AB19" s="164"/>
      <c r="AC19" s="164"/>
      <c r="AD19" s="253"/>
      <c r="AE19" s="166" t="str">
        <f t="shared" si="1"/>
        <v/>
      </c>
      <c r="AF19" s="163" t="str">
        <f t="shared" si="2"/>
        <v/>
      </c>
      <c r="AG19" s="166" t="str">
        <f t="shared" si="3"/>
        <v/>
      </c>
      <c r="AH19" s="226" t="str">
        <f t="shared" si="4"/>
        <v/>
      </c>
    </row>
    <row r="20" spans="1:34" x14ac:dyDescent="0.3">
      <c r="A20" s="618"/>
      <c r="B20" s="277" t="s">
        <v>143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214"/>
      <c r="V20" s="223"/>
      <c r="W20" s="225" t="str">
        <f t="shared" si="0"/>
        <v/>
      </c>
      <c r="X20" s="163" t="str">
        <f t="shared" si="0"/>
        <v/>
      </c>
      <c r="Y20" s="252" t="str">
        <f t="shared" ref="Y20" si="11">IF($G20=0,"",H20/$G20)</f>
        <v/>
      </c>
      <c r="Z20" s="255" t="str">
        <f t="shared" ref="Z20" si="12">IF((I20+K20+L20+M20)=0,"",1-(M20/(I20+K20+L20+M20)))</f>
        <v/>
      </c>
      <c r="AA20" s="163" t="str">
        <f t="shared" si="7"/>
        <v/>
      </c>
      <c r="AB20" s="168" t="str">
        <f t="shared" si="8"/>
        <v/>
      </c>
      <c r="AC20" s="163" t="str">
        <f t="shared" si="9"/>
        <v/>
      </c>
      <c r="AD20" s="252" t="str">
        <f t="shared" si="10"/>
        <v/>
      </c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6" t="str">
        <f t="shared" si="4"/>
        <v/>
      </c>
    </row>
    <row r="21" spans="1:34" ht="12" customHeight="1" x14ac:dyDescent="0.3">
      <c r="A21" s="619" t="s">
        <v>295</v>
      </c>
      <c r="B21" s="277" t="s">
        <v>141</v>
      </c>
      <c r="C21" s="161"/>
      <c r="D21" s="161"/>
      <c r="E21" s="161"/>
      <c r="F21" s="161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1"/>
      <c r="S21" s="161"/>
      <c r="T21" s="161"/>
      <c r="U21" s="214"/>
      <c r="V21" s="223"/>
      <c r="W21" s="225" t="str">
        <f t="shared" si="0"/>
        <v/>
      </c>
      <c r="X21" s="164"/>
      <c r="Y21" s="164"/>
      <c r="Z21" s="169"/>
      <c r="AA21" s="164"/>
      <c r="AB21" s="164"/>
      <c r="AC21" s="164"/>
      <c r="AD21" s="164"/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6" t="str">
        <f t="shared" si="4"/>
        <v/>
      </c>
    </row>
    <row r="22" spans="1:34" ht="12" customHeight="1" x14ac:dyDescent="0.3">
      <c r="A22" s="619"/>
      <c r="B22" s="277" t="s">
        <v>142</v>
      </c>
      <c r="C22" s="161"/>
      <c r="D22" s="161"/>
      <c r="E22" s="161"/>
      <c r="F22" s="161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1"/>
      <c r="S22" s="161"/>
      <c r="T22" s="161"/>
      <c r="U22" s="214"/>
      <c r="V22" s="223"/>
      <c r="W22" s="225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6" t="str">
        <f t="shared" si="4"/>
        <v/>
      </c>
    </row>
    <row r="23" spans="1:34" ht="13.95" customHeight="1" x14ac:dyDescent="0.3">
      <c r="A23" s="619"/>
      <c r="B23" s="277" t="s">
        <v>143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214"/>
      <c r="V23" s="223"/>
      <c r="W23" s="225" t="str">
        <f t="shared" si="0"/>
        <v/>
      </c>
      <c r="X23" s="163" t="str">
        <f t="shared" si="0"/>
        <v/>
      </c>
      <c r="Y23" s="163" t="str">
        <f t="shared" ref="Y23:Y38" si="13">IF($G23=0,"",H23/$G23)</f>
        <v/>
      </c>
      <c r="Z23" s="167" t="str">
        <f t="shared" ref="Z23:Z29" si="14">IF((I23+K23+L23+M23)=0,"",1-(M23/(I23+K23+L23+M23)))</f>
        <v/>
      </c>
      <c r="AA23" s="163" t="str">
        <f t="shared" ref="AA23:AA38" si="15">IF(($I23+$K23+$L23)=0,"",I23/($I23+$L23+$K23))</f>
        <v/>
      </c>
      <c r="AB23" s="168" t="str">
        <f t="shared" ref="AB23:AB38" si="16">IF(AND((($I23+$K23+$L23)=0),($I23=0)),"",$J23/($I23))</f>
        <v/>
      </c>
      <c r="AC23" s="163" t="str">
        <f t="shared" ref="AC23:AC38" si="17">IF(($I23+$K23+$L23)=0,"",K23/($K23+$L23+$I23))</f>
        <v/>
      </c>
      <c r="AD23" s="163" t="str">
        <f t="shared" ref="AD23:AD38" si="18">IF(($I23+$K23+$L23)=0,"",($I23+$K23)/($I23+$K23+$L23))</f>
        <v/>
      </c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6" t="str">
        <f t="shared" si="4"/>
        <v/>
      </c>
    </row>
    <row r="24" spans="1:34" ht="12.75" customHeight="1" x14ac:dyDescent="0.3">
      <c r="A24" s="618" t="s">
        <v>296</v>
      </c>
      <c r="B24" s="277" t="s">
        <v>141</v>
      </c>
      <c r="C24" s="161"/>
      <c r="D24" s="161"/>
      <c r="E24" s="161"/>
      <c r="F24" s="161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1"/>
      <c r="S24" s="161"/>
      <c r="T24" s="161"/>
      <c r="U24" s="214"/>
      <c r="V24" s="223"/>
      <c r="W24" s="225" t="str">
        <f t="shared" si="0"/>
        <v/>
      </c>
      <c r="X24" s="164"/>
      <c r="Y24" s="164"/>
      <c r="Z24" s="169"/>
      <c r="AA24" s="164"/>
      <c r="AB24" s="164"/>
      <c r="AC24" s="164"/>
      <c r="AD24" s="164"/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6" t="str">
        <f t="shared" si="4"/>
        <v/>
      </c>
    </row>
    <row r="25" spans="1:34" ht="12.75" customHeight="1" x14ac:dyDescent="0.3">
      <c r="A25" s="618"/>
      <c r="B25" s="277" t="s">
        <v>142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4"/>
      <c r="V25" s="223"/>
      <c r="W25" s="225" t="str">
        <f t="shared" si="0"/>
        <v/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 t="str">
        <f t="shared" si="3"/>
        <v/>
      </c>
      <c r="AH25" s="226" t="str">
        <f t="shared" si="4"/>
        <v/>
      </c>
    </row>
    <row r="26" spans="1:34" ht="13.95" customHeight="1" x14ac:dyDescent="0.3">
      <c r="A26" s="618"/>
      <c r="B26" s="277" t="s">
        <v>143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214"/>
      <c r="V26" s="223"/>
      <c r="W26" s="225" t="str">
        <f t="shared" si="0"/>
        <v/>
      </c>
      <c r="X26" s="163" t="str">
        <f t="shared" si="0"/>
        <v/>
      </c>
      <c r="Y26" s="163" t="str">
        <f t="shared" si="13"/>
        <v/>
      </c>
      <c r="Z26" s="167" t="str">
        <f t="shared" si="14"/>
        <v/>
      </c>
      <c r="AA26" s="163" t="str">
        <f t="shared" si="15"/>
        <v/>
      </c>
      <c r="AB26" s="168" t="str">
        <f t="shared" si="16"/>
        <v/>
      </c>
      <c r="AC26" s="163" t="str">
        <f t="shared" si="17"/>
        <v/>
      </c>
      <c r="AD26" s="163" t="str">
        <f t="shared" si="18"/>
        <v/>
      </c>
      <c r="AE26" s="166" t="str">
        <f t="shared" si="1"/>
        <v/>
      </c>
      <c r="AF26" s="163" t="str">
        <f t="shared" si="2"/>
        <v/>
      </c>
      <c r="AG26" s="166" t="str">
        <f t="shared" si="3"/>
        <v/>
      </c>
      <c r="AH26" s="226" t="str">
        <f t="shared" si="4"/>
        <v/>
      </c>
    </row>
    <row r="27" spans="1:34" ht="12.75" customHeight="1" x14ac:dyDescent="0.3">
      <c r="A27" s="618" t="s">
        <v>297</v>
      </c>
      <c r="B27" s="277" t="s">
        <v>141</v>
      </c>
      <c r="C27" s="161"/>
      <c r="D27" s="161"/>
      <c r="E27" s="161"/>
      <c r="F27" s="161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1"/>
      <c r="S27" s="161"/>
      <c r="T27" s="161"/>
      <c r="U27" s="214"/>
      <c r="V27" s="223"/>
      <c r="W27" s="225" t="str">
        <f t="shared" si="0"/>
        <v/>
      </c>
      <c r="X27" s="164"/>
      <c r="Y27" s="164"/>
      <c r="Z27" s="169"/>
      <c r="AA27" s="164"/>
      <c r="AB27" s="164"/>
      <c r="AC27" s="164"/>
      <c r="AD27" s="164"/>
      <c r="AE27" s="166" t="str">
        <f t="shared" si="1"/>
        <v/>
      </c>
      <c r="AF27" s="163" t="str">
        <f t="shared" si="2"/>
        <v/>
      </c>
      <c r="AG27" s="166" t="str">
        <f t="shared" si="3"/>
        <v/>
      </c>
      <c r="AH27" s="226" t="str">
        <f t="shared" si="4"/>
        <v/>
      </c>
    </row>
    <row r="28" spans="1:34" ht="12.75" customHeight="1" x14ac:dyDescent="0.3">
      <c r="A28" s="618"/>
      <c r="B28" s="277" t="s">
        <v>142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4"/>
      <c r="V28" s="223"/>
      <c r="W28" s="225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6" t="str">
        <f t="shared" si="4"/>
        <v/>
      </c>
    </row>
    <row r="29" spans="1:34" ht="13.95" customHeight="1" x14ac:dyDescent="0.3">
      <c r="A29" s="618"/>
      <c r="B29" s="277" t="s">
        <v>143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214"/>
      <c r="V29" s="223"/>
      <c r="W29" s="225" t="str">
        <f t="shared" si="0"/>
        <v/>
      </c>
      <c r="X29" s="163" t="str">
        <f t="shared" si="0"/>
        <v/>
      </c>
      <c r="Y29" s="163" t="str">
        <f t="shared" si="13"/>
        <v/>
      </c>
      <c r="Z29" s="167" t="str">
        <f t="shared" si="14"/>
        <v/>
      </c>
      <c r="AA29" s="163" t="str">
        <f t="shared" si="15"/>
        <v/>
      </c>
      <c r="AB29" s="168" t="str">
        <f t="shared" si="16"/>
        <v/>
      </c>
      <c r="AC29" s="163" t="str">
        <f t="shared" si="17"/>
        <v/>
      </c>
      <c r="AD29" s="163" t="str">
        <f t="shared" si="18"/>
        <v/>
      </c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6" t="str">
        <f t="shared" si="4"/>
        <v/>
      </c>
    </row>
    <row r="30" spans="1:34" ht="13.95" customHeight="1" x14ac:dyDescent="0.3">
      <c r="A30" s="618" t="s">
        <v>298</v>
      </c>
      <c r="B30" s="277" t="s">
        <v>141</v>
      </c>
      <c r="C30" s="161"/>
      <c r="D30" s="161"/>
      <c r="E30" s="161"/>
      <c r="F30" s="161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1"/>
      <c r="S30" s="161"/>
      <c r="T30" s="161"/>
      <c r="U30" s="214"/>
      <c r="V30" s="223"/>
      <c r="W30" s="225" t="str">
        <f t="shared" si="0"/>
        <v/>
      </c>
      <c r="X30" s="253"/>
      <c r="Y30" s="164"/>
      <c r="Z30" s="169"/>
      <c r="AA30" s="164"/>
      <c r="AB30" s="164"/>
      <c r="AC30" s="164"/>
      <c r="AD30" s="164"/>
      <c r="AE30" s="166" t="str">
        <f t="shared" si="1"/>
        <v/>
      </c>
      <c r="AF30" s="163" t="str">
        <f t="shared" si="2"/>
        <v/>
      </c>
      <c r="AG30" s="166" t="str">
        <f t="shared" si="3"/>
        <v/>
      </c>
      <c r="AH30" s="226" t="str">
        <f t="shared" si="4"/>
        <v/>
      </c>
    </row>
    <row r="31" spans="1:34" ht="13.95" customHeight="1" x14ac:dyDescent="0.3">
      <c r="A31" s="618"/>
      <c r="B31" s="277" t="s">
        <v>142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4"/>
      <c r="V31" s="223"/>
      <c r="W31" s="225" t="str">
        <f t="shared" si="0"/>
        <v/>
      </c>
      <c r="X31" s="253"/>
      <c r="Y31" s="164"/>
      <c r="Z31" s="169"/>
      <c r="AA31" s="164"/>
      <c r="AB31" s="164"/>
      <c r="AC31" s="164"/>
      <c r="AD31" s="164"/>
      <c r="AE31" s="166" t="str">
        <f t="shared" si="1"/>
        <v/>
      </c>
      <c r="AF31" s="163" t="str">
        <f t="shared" si="2"/>
        <v/>
      </c>
      <c r="AG31" s="166" t="str">
        <f t="shared" si="3"/>
        <v/>
      </c>
      <c r="AH31" s="226" t="str">
        <f t="shared" si="4"/>
        <v/>
      </c>
    </row>
    <row r="32" spans="1:34" ht="13.95" customHeight="1" x14ac:dyDescent="0.3">
      <c r="A32" s="618"/>
      <c r="B32" s="277" t="s">
        <v>143</v>
      </c>
      <c r="C32" s="161"/>
      <c r="D32" s="161"/>
      <c r="E32" s="161"/>
      <c r="F32" s="161"/>
      <c r="G32" s="161"/>
      <c r="H32" s="161"/>
      <c r="I32" s="161"/>
      <c r="J32" s="275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214"/>
      <c r="V32" s="223"/>
      <c r="W32" s="225" t="str">
        <f t="shared" si="0"/>
        <v/>
      </c>
      <c r="X32" s="168" t="str">
        <f t="shared" si="0"/>
        <v/>
      </c>
      <c r="Y32" s="163" t="str">
        <f t="shared" si="13"/>
        <v/>
      </c>
      <c r="Z32" s="167" t="str">
        <f t="shared" ref="Z32" si="19">IF((I32+K32+L32+M32)=0,"",1-(M32/(I32+K32+L32+M32)))</f>
        <v/>
      </c>
      <c r="AA32" s="163" t="str">
        <f t="shared" si="15"/>
        <v/>
      </c>
      <c r="AB32" s="168" t="str">
        <f t="shared" si="16"/>
        <v/>
      </c>
      <c r="AC32" s="163" t="str">
        <f t="shared" si="17"/>
        <v/>
      </c>
      <c r="AD32" s="163" t="str">
        <f t="shared" si="18"/>
        <v/>
      </c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6" t="str">
        <f t="shared" si="4"/>
        <v/>
      </c>
    </row>
    <row r="33" spans="1:34" ht="13.95" customHeight="1" x14ac:dyDescent="0.3">
      <c r="A33" s="618" t="s">
        <v>299</v>
      </c>
      <c r="B33" s="277" t="s">
        <v>141</v>
      </c>
      <c r="C33" s="161"/>
      <c r="D33" s="161"/>
      <c r="E33" s="161"/>
      <c r="F33" s="161"/>
      <c r="G33" s="162"/>
      <c r="H33" s="162"/>
      <c r="I33" s="162"/>
      <c r="J33" s="249"/>
      <c r="K33" s="162"/>
      <c r="L33" s="162"/>
      <c r="M33" s="162"/>
      <c r="N33" s="161"/>
      <c r="O33" s="161"/>
      <c r="P33" s="161"/>
      <c r="Q33" s="161"/>
      <c r="R33" s="161"/>
      <c r="S33" s="161"/>
      <c r="T33" s="161"/>
      <c r="U33" s="214"/>
      <c r="V33" s="223"/>
      <c r="W33" s="225" t="str">
        <f t="shared" si="0"/>
        <v/>
      </c>
      <c r="X33" s="164"/>
      <c r="Y33" s="164"/>
      <c r="Z33" s="169"/>
      <c r="AA33" s="164"/>
      <c r="AB33" s="164"/>
      <c r="AC33" s="164"/>
      <c r="AD33" s="164"/>
      <c r="AE33" s="166" t="str">
        <f t="shared" si="1"/>
        <v/>
      </c>
      <c r="AF33" s="163" t="str">
        <f t="shared" si="2"/>
        <v/>
      </c>
      <c r="AG33" s="166" t="str">
        <f t="shared" si="3"/>
        <v/>
      </c>
      <c r="AH33" s="226" t="str">
        <f t="shared" si="4"/>
        <v/>
      </c>
    </row>
    <row r="34" spans="1:34" ht="13.95" customHeight="1" x14ac:dyDescent="0.3">
      <c r="A34" s="618"/>
      <c r="B34" s="277" t="s">
        <v>142</v>
      </c>
      <c r="C34" s="161">
        <v>5</v>
      </c>
      <c r="D34" s="161"/>
      <c r="E34" s="161"/>
      <c r="F34" s="161"/>
      <c r="G34" s="162"/>
      <c r="H34" s="162"/>
      <c r="I34" s="162"/>
      <c r="J34" s="249"/>
      <c r="K34" s="162"/>
      <c r="L34" s="162"/>
      <c r="M34" s="162"/>
      <c r="N34" s="161"/>
      <c r="O34" s="161">
        <v>1</v>
      </c>
      <c r="P34" s="161">
        <v>4</v>
      </c>
      <c r="Q34" s="161"/>
      <c r="R34" s="161">
        <v>1</v>
      </c>
      <c r="S34" s="161">
        <v>1</v>
      </c>
      <c r="T34" s="161"/>
      <c r="U34" s="214">
        <v>3</v>
      </c>
      <c r="V34" s="223"/>
      <c r="W34" s="225">
        <f t="shared" si="0"/>
        <v>0</v>
      </c>
      <c r="X34" s="164"/>
      <c r="Y34" s="164"/>
      <c r="Z34" s="169"/>
      <c r="AA34" s="164"/>
      <c r="AB34" s="164"/>
      <c r="AC34" s="164"/>
      <c r="AD34" s="164"/>
      <c r="AE34" s="166">
        <f t="shared" si="1"/>
        <v>1</v>
      </c>
      <c r="AF34" s="163">
        <f t="shared" si="2"/>
        <v>0.2</v>
      </c>
      <c r="AG34" s="166">
        <f t="shared" si="3"/>
        <v>0.4</v>
      </c>
      <c r="AH34" s="226">
        <f t="shared" si="4"/>
        <v>1</v>
      </c>
    </row>
    <row r="35" spans="1:34" ht="13.95" customHeight="1" x14ac:dyDescent="0.3">
      <c r="A35" s="618"/>
      <c r="B35" s="277" t="s">
        <v>143</v>
      </c>
      <c r="C35" s="161"/>
      <c r="D35" s="161"/>
      <c r="E35" s="161"/>
      <c r="F35" s="161"/>
      <c r="G35" s="161"/>
      <c r="H35" s="161"/>
      <c r="I35" s="161"/>
      <c r="J35" s="17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214"/>
      <c r="V35" s="223"/>
      <c r="W35" s="225" t="str">
        <f t="shared" si="0"/>
        <v/>
      </c>
      <c r="X35" s="163" t="str">
        <f t="shared" si="0"/>
        <v/>
      </c>
      <c r="Y35" s="163" t="str">
        <f t="shared" si="13"/>
        <v/>
      </c>
      <c r="Z35" s="167" t="str">
        <f>IF((I35+K35+L35+M35)=0,"",1-(M35/(I35+K35+L35+M35)))</f>
        <v/>
      </c>
      <c r="AA35" s="163" t="str">
        <f t="shared" si="15"/>
        <v/>
      </c>
      <c r="AB35" s="168" t="str">
        <f t="shared" si="16"/>
        <v/>
      </c>
      <c r="AC35" s="163" t="str">
        <f t="shared" si="17"/>
        <v/>
      </c>
      <c r="AD35" s="163" t="str">
        <f t="shared" si="18"/>
        <v/>
      </c>
      <c r="AE35" s="166" t="str">
        <f t="shared" si="1"/>
        <v/>
      </c>
      <c r="AF35" s="163" t="str">
        <f t="shared" si="2"/>
        <v/>
      </c>
      <c r="AG35" s="166" t="str">
        <f t="shared" si="3"/>
        <v/>
      </c>
      <c r="AH35" s="226" t="str">
        <f t="shared" si="4"/>
        <v/>
      </c>
    </row>
    <row r="36" spans="1:34" ht="13.95" customHeight="1" x14ac:dyDescent="0.3">
      <c r="A36" s="618" t="s">
        <v>300</v>
      </c>
      <c r="B36" s="277" t="s">
        <v>141</v>
      </c>
      <c r="C36" s="161"/>
      <c r="D36" s="161"/>
      <c r="E36" s="161"/>
      <c r="F36" s="161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1"/>
      <c r="S36" s="161"/>
      <c r="T36" s="161"/>
      <c r="U36" s="214"/>
      <c r="V36" s="223"/>
      <c r="W36" s="225" t="str">
        <f t="shared" si="0"/>
        <v/>
      </c>
      <c r="X36" s="164"/>
      <c r="Y36" s="164"/>
      <c r="Z36" s="169"/>
      <c r="AA36" s="164"/>
      <c r="AB36" s="164"/>
      <c r="AC36" s="164"/>
      <c r="AD36" s="164"/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6" t="str">
        <f t="shared" si="4"/>
        <v/>
      </c>
    </row>
    <row r="37" spans="1:34" ht="13.95" customHeight="1" x14ac:dyDescent="0.3">
      <c r="A37" s="618"/>
      <c r="B37" s="277" t="s">
        <v>142</v>
      </c>
      <c r="C37" s="161"/>
      <c r="D37" s="161"/>
      <c r="E37" s="161"/>
      <c r="F37" s="161"/>
      <c r="G37" s="162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1"/>
      <c r="S37" s="161"/>
      <c r="T37" s="161"/>
      <c r="U37" s="214"/>
      <c r="V37" s="223"/>
      <c r="W37" s="225" t="str">
        <f t="shared" si="0"/>
        <v/>
      </c>
      <c r="X37" s="164"/>
      <c r="Y37" s="164"/>
      <c r="Z37" s="169"/>
      <c r="AA37" s="164"/>
      <c r="AB37" s="164"/>
      <c r="AC37" s="164"/>
      <c r="AD37" s="164"/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6" t="str">
        <f t="shared" si="4"/>
        <v/>
      </c>
    </row>
    <row r="38" spans="1:34" ht="13.95" customHeight="1" x14ac:dyDescent="0.3">
      <c r="A38" s="618"/>
      <c r="B38" s="277" t="s">
        <v>143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214"/>
      <c r="V38" s="223"/>
      <c r="W38" s="225" t="str">
        <f t="shared" si="0"/>
        <v/>
      </c>
      <c r="X38" s="163" t="str">
        <f t="shared" si="0"/>
        <v/>
      </c>
      <c r="Y38" s="163" t="str">
        <f t="shared" si="13"/>
        <v/>
      </c>
      <c r="Z38" s="167" t="str">
        <f>IF((I38+K38+L38+M38)=0,"",1-(M38/(I38+K38+L38+M38)))</f>
        <v/>
      </c>
      <c r="AA38" s="163" t="str">
        <f t="shared" si="15"/>
        <v/>
      </c>
      <c r="AB38" s="168" t="str">
        <f t="shared" si="16"/>
        <v/>
      </c>
      <c r="AC38" s="163" t="str">
        <f t="shared" si="17"/>
        <v/>
      </c>
      <c r="AD38" s="163" t="str">
        <f t="shared" si="18"/>
        <v/>
      </c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6" t="str">
        <f t="shared" si="4"/>
        <v/>
      </c>
    </row>
    <row r="39" spans="1:34" x14ac:dyDescent="0.3">
      <c r="A39" s="619" t="s">
        <v>301</v>
      </c>
      <c r="B39" s="277" t="s">
        <v>141</v>
      </c>
      <c r="C39" s="161"/>
      <c r="D39" s="161"/>
      <c r="E39" s="161"/>
      <c r="F39" s="161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1"/>
      <c r="S39" s="161"/>
      <c r="T39" s="161"/>
      <c r="U39" s="214"/>
      <c r="V39" s="223"/>
      <c r="W39" s="225" t="str">
        <f t="shared" si="0"/>
        <v/>
      </c>
      <c r="X39" s="164"/>
      <c r="Y39" s="253"/>
      <c r="Z39" s="254"/>
      <c r="AA39" s="164"/>
      <c r="AB39" s="164"/>
      <c r="AC39" s="164"/>
      <c r="AD39" s="253"/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6" t="str">
        <f t="shared" si="4"/>
        <v/>
      </c>
    </row>
    <row r="40" spans="1:34" x14ac:dyDescent="0.3">
      <c r="A40" s="619"/>
      <c r="B40" s="277" t="s">
        <v>142</v>
      </c>
      <c r="C40" s="161"/>
      <c r="D40" s="161"/>
      <c r="E40" s="161"/>
      <c r="F40" s="161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1"/>
      <c r="S40" s="161"/>
      <c r="T40" s="161"/>
      <c r="U40" s="214"/>
      <c r="V40" s="223"/>
      <c r="W40" s="225" t="str">
        <f t="shared" si="0"/>
        <v/>
      </c>
      <c r="X40" s="164"/>
      <c r="Y40" s="253"/>
      <c r="Z40" s="254"/>
      <c r="AA40" s="164"/>
      <c r="AB40" s="164"/>
      <c r="AC40" s="164"/>
      <c r="AD40" s="253"/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6" t="str">
        <f t="shared" si="4"/>
        <v/>
      </c>
    </row>
    <row r="41" spans="1:34" x14ac:dyDescent="0.3">
      <c r="A41" s="619"/>
      <c r="B41" s="277" t="s">
        <v>143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214"/>
      <c r="V41" s="223"/>
      <c r="W41" s="225" t="str">
        <f t="shared" si="0"/>
        <v/>
      </c>
      <c r="X41" s="163" t="str">
        <f t="shared" si="0"/>
        <v/>
      </c>
      <c r="Y41" s="252" t="str">
        <f t="shared" ref="Y41" si="20">IF($G41=0,"",H41/$G41)</f>
        <v/>
      </c>
      <c r="Z41" s="255" t="str">
        <f t="shared" ref="Z41" si="21">IF((I41+K41+L41+M41)=0,"",1-(M41/(I41+K41+L41+M41)))</f>
        <v/>
      </c>
      <c r="AA41" s="163" t="str">
        <f t="shared" si="7"/>
        <v/>
      </c>
      <c r="AB41" s="168" t="str">
        <f t="shared" si="8"/>
        <v/>
      </c>
      <c r="AC41" s="163" t="str">
        <f t="shared" si="9"/>
        <v/>
      </c>
      <c r="AD41" s="252" t="str">
        <f t="shared" si="10"/>
        <v/>
      </c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6" t="str">
        <f t="shared" si="4"/>
        <v/>
      </c>
    </row>
    <row r="42" spans="1:34" x14ac:dyDescent="0.3">
      <c r="A42" s="619" t="s">
        <v>302</v>
      </c>
      <c r="B42" s="277" t="s">
        <v>141</v>
      </c>
      <c r="C42" s="161"/>
      <c r="D42" s="161"/>
      <c r="E42" s="161"/>
      <c r="F42" s="161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1"/>
      <c r="S42" s="161"/>
      <c r="T42" s="161"/>
      <c r="U42" s="214"/>
      <c r="V42" s="223"/>
      <c r="W42" s="225" t="str">
        <f t="shared" si="0"/>
        <v/>
      </c>
      <c r="X42" s="164"/>
      <c r="Y42" s="253"/>
      <c r="Z42" s="254"/>
      <c r="AA42" s="164"/>
      <c r="AB42" s="164"/>
      <c r="AC42" s="164"/>
      <c r="AD42" s="253"/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6" t="str">
        <f t="shared" si="4"/>
        <v/>
      </c>
    </row>
    <row r="43" spans="1:34" x14ac:dyDescent="0.3">
      <c r="A43" s="619"/>
      <c r="B43" s="277" t="s">
        <v>142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4"/>
      <c r="V43" s="223"/>
      <c r="W43" s="225" t="str">
        <f t="shared" si="0"/>
        <v/>
      </c>
      <c r="X43" s="164"/>
      <c r="Y43" s="253"/>
      <c r="Z43" s="254"/>
      <c r="AA43" s="164"/>
      <c r="AB43" s="164"/>
      <c r="AC43" s="164"/>
      <c r="AD43" s="253"/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6" t="str">
        <f t="shared" si="4"/>
        <v/>
      </c>
    </row>
    <row r="44" spans="1:34" x14ac:dyDescent="0.3">
      <c r="A44" s="619"/>
      <c r="B44" s="277" t="s">
        <v>143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214"/>
      <c r="V44" s="223"/>
      <c r="W44" s="225" t="str">
        <f t="shared" si="0"/>
        <v/>
      </c>
      <c r="X44" s="163" t="str">
        <f t="shared" ref="X44" si="22">IF($C44=0,"",G44/$C44)</f>
        <v/>
      </c>
      <c r="Y44" s="252" t="str">
        <f t="shared" ref="Y44" si="23">IF($G44=0,"",H44/$G44)</f>
        <v/>
      </c>
      <c r="Z44" s="255" t="str">
        <f t="shared" ref="Z44" si="24">IF((I44+K44+L44+M44)=0,"",1-(M44/(I44+K44+L44+M44)))</f>
        <v/>
      </c>
      <c r="AA44" s="163" t="str">
        <f t="shared" ref="AA44" si="25">IF(($I44+$K44+$L44)=0,"",I44/($I44+$L44+$K44))</f>
        <v/>
      </c>
      <c r="AB44" s="168" t="str">
        <f t="shared" si="8"/>
        <v/>
      </c>
      <c r="AC44" s="163" t="str">
        <f t="shared" ref="AC44" si="26">IF(($I44+$K44+$L44)=0,"",K44/($K44+$L44+$I44))</f>
        <v/>
      </c>
      <c r="AD44" s="252" t="str">
        <f t="shared" si="10"/>
        <v/>
      </c>
      <c r="AE44" s="166" t="str">
        <f t="shared" si="1"/>
        <v/>
      </c>
      <c r="AF44" s="163" t="str">
        <f t="shared" si="2"/>
        <v/>
      </c>
      <c r="AG44" s="166" t="str">
        <f t="shared" si="3"/>
        <v/>
      </c>
      <c r="AH44" s="226" t="str">
        <f t="shared" si="4"/>
        <v/>
      </c>
    </row>
    <row r="45" spans="1:34" ht="13.95" customHeight="1" x14ac:dyDescent="0.3">
      <c r="A45" s="619" t="s">
        <v>303</v>
      </c>
      <c r="B45" s="278" t="s">
        <v>141</v>
      </c>
      <c r="C45" s="161"/>
      <c r="D45" s="161"/>
      <c r="E45" s="161"/>
      <c r="F45" s="161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1"/>
      <c r="S45" s="161"/>
      <c r="T45" s="161"/>
      <c r="U45" s="214"/>
      <c r="V45" s="223"/>
      <c r="W45" s="225" t="str">
        <f t="shared" si="0"/>
        <v/>
      </c>
      <c r="X45" s="164"/>
      <c r="Y45" s="253"/>
      <c r="Z45" s="254"/>
      <c r="AA45" s="164"/>
      <c r="AB45" s="164"/>
      <c r="AC45" s="164"/>
      <c r="AD45" s="253"/>
      <c r="AE45" s="166" t="str">
        <f t="shared" si="1"/>
        <v/>
      </c>
      <c r="AF45" s="163" t="str">
        <f t="shared" si="2"/>
        <v/>
      </c>
      <c r="AG45" s="166" t="str">
        <f t="shared" si="3"/>
        <v/>
      </c>
      <c r="AH45" s="226" t="str">
        <f t="shared" si="4"/>
        <v/>
      </c>
    </row>
    <row r="46" spans="1:34" ht="13.95" customHeight="1" x14ac:dyDescent="0.3">
      <c r="A46" s="619"/>
      <c r="B46" s="278" t="s">
        <v>142</v>
      </c>
      <c r="C46" s="161"/>
      <c r="D46" s="161"/>
      <c r="E46" s="161"/>
      <c r="F46" s="161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1"/>
      <c r="S46" s="161"/>
      <c r="T46" s="161"/>
      <c r="U46" s="214"/>
      <c r="V46" s="223"/>
      <c r="W46" s="225" t="str">
        <f t="shared" si="0"/>
        <v/>
      </c>
      <c r="X46" s="164"/>
      <c r="Y46" s="253"/>
      <c r="Z46" s="254"/>
      <c r="AA46" s="164"/>
      <c r="AB46" s="164"/>
      <c r="AC46" s="164"/>
      <c r="AD46" s="253"/>
      <c r="AE46" s="166" t="str">
        <f t="shared" si="1"/>
        <v/>
      </c>
      <c r="AF46" s="163" t="str">
        <f t="shared" si="2"/>
        <v/>
      </c>
      <c r="AG46" s="166" t="str">
        <f t="shared" si="3"/>
        <v/>
      </c>
      <c r="AH46" s="226" t="str">
        <f t="shared" si="4"/>
        <v/>
      </c>
    </row>
    <row r="47" spans="1:34" ht="13.95" customHeight="1" x14ac:dyDescent="0.3">
      <c r="A47" s="619"/>
      <c r="B47" s="278" t="s">
        <v>143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214"/>
      <c r="V47" s="223"/>
      <c r="W47" s="225" t="str">
        <f t="shared" si="0"/>
        <v/>
      </c>
      <c r="X47" s="163" t="str">
        <f t="shared" si="0"/>
        <v/>
      </c>
      <c r="Y47" s="252" t="str">
        <f t="shared" si="5"/>
        <v/>
      </c>
      <c r="Z47" s="255" t="str">
        <f t="shared" si="6"/>
        <v/>
      </c>
      <c r="AA47" s="163" t="str">
        <f t="shared" si="7"/>
        <v/>
      </c>
      <c r="AB47" s="168" t="str">
        <f t="shared" si="8"/>
        <v/>
      </c>
      <c r="AC47" s="163" t="str">
        <f t="shared" si="9"/>
        <v/>
      </c>
      <c r="AD47" s="252" t="str">
        <f t="shared" si="10"/>
        <v/>
      </c>
      <c r="AE47" s="166" t="str">
        <f t="shared" si="1"/>
        <v/>
      </c>
      <c r="AF47" s="163" t="str">
        <f t="shared" si="2"/>
        <v/>
      </c>
      <c r="AG47" s="166" t="str">
        <f t="shared" si="3"/>
        <v/>
      </c>
      <c r="AH47" s="226" t="str">
        <f t="shared" si="4"/>
        <v/>
      </c>
    </row>
    <row r="48" spans="1:34" ht="13.95" customHeight="1" x14ac:dyDescent="0.3">
      <c r="A48" s="618" t="s">
        <v>304</v>
      </c>
      <c r="B48" s="277" t="s">
        <v>141</v>
      </c>
      <c r="C48" s="161"/>
      <c r="D48" s="161"/>
      <c r="E48" s="161"/>
      <c r="F48" s="161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1"/>
      <c r="S48" s="161"/>
      <c r="T48" s="161"/>
      <c r="U48" s="214"/>
      <c r="V48" s="223"/>
      <c r="W48" s="225" t="str">
        <f t="shared" si="0"/>
        <v/>
      </c>
      <c r="X48" s="164"/>
      <c r="Y48" s="164"/>
      <c r="Z48" s="169"/>
      <c r="AA48" s="164"/>
      <c r="AB48" s="164"/>
      <c r="AC48" s="164"/>
      <c r="AD48" s="164"/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6" t="str">
        <f t="shared" si="4"/>
        <v/>
      </c>
    </row>
    <row r="49" spans="1:34" ht="13.95" customHeight="1" x14ac:dyDescent="0.3">
      <c r="A49" s="618"/>
      <c r="B49" s="277" t="s">
        <v>142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4"/>
      <c r="V49" s="223"/>
      <c r="W49" s="225" t="str">
        <f t="shared" si="0"/>
        <v/>
      </c>
      <c r="X49" s="164"/>
      <c r="Y49" s="164"/>
      <c r="Z49" s="169"/>
      <c r="AA49" s="164"/>
      <c r="AB49" s="164"/>
      <c r="AC49" s="164"/>
      <c r="AD49" s="164"/>
      <c r="AE49" s="166" t="str">
        <f t="shared" si="1"/>
        <v/>
      </c>
      <c r="AF49" s="163" t="str">
        <f t="shared" si="2"/>
        <v/>
      </c>
      <c r="AG49" s="166" t="str">
        <f t="shared" si="3"/>
        <v/>
      </c>
      <c r="AH49" s="226" t="str">
        <f t="shared" si="4"/>
        <v/>
      </c>
    </row>
    <row r="50" spans="1:34" ht="13.95" customHeight="1" x14ac:dyDescent="0.3">
      <c r="A50" s="618"/>
      <c r="B50" s="277" t="s">
        <v>143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214"/>
      <c r="V50" s="223"/>
      <c r="W50" s="225" t="str">
        <f t="shared" si="0"/>
        <v/>
      </c>
      <c r="X50" s="163" t="str">
        <f t="shared" ref="X50:X56" si="27">IF($C50=0,"",G50/$C50)</f>
        <v/>
      </c>
      <c r="Y50" s="163" t="str">
        <f t="shared" ref="Y50:Y59" si="28">IF($G50=0,"",H50/$G50)</f>
        <v/>
      </c>
      <c r="Z50" s="167" t="str">
        <f t="shared" ref="Z50:Z59" si="29">IF((I50+K50+L50+M50)=0,"",1-(M50/(I50+K50+L50+M50)))</f>
        <v/>
      </c>
      <c r="AA50" s="163" t="str">
        <f t="shared" ref="AA50:AA56" si="30">IF(($I50+$K50+$L50)=0,"",I50/($I50+$L50+$K50))</f>
        <v/>
      </c>
      <c r="AB50" s="168" t="str">
        <f t="shared" ref="AB50:AB56" si="31">IF(AND((($I50+$K50+$L50)=0),($I50=0)),"",$J50/($I50))</f>
        <v/>
      </c>
      <c r="AC50" s="163" t="str">
        <f t="shared" ref="AC50:AC56" si="32">IF(($I50+$K50+$L50)=0,"",K50/($K50+$L50+$I50))</f>
        <v/>
      </c>
      <c r="AD50" s="163" t="str">
        <f t="shared" ref="AD50:AD59" si="33">IF(($I50+$K50+$L50)=0,"",($I50+$K50)/($I50+$K50+$L50))</f>
        <v/>
      </c>
      <c r="AE50" s="166" t="str">
        <f t="shared" si="1"/>
        <v/>
      </c>
      <c r="AF50" s="163" t="str">
        <f t="shared" si="2"/>
        <v/>
      </c>
      <c r="AG50" s="166" t="str">
        <f t="shared" si="3"/>
        <v/>
      </c>
      <c r="AH50" s="226" t="str">
        <f t="shared" si="4"/>
        <v/>
      </c>
    </row>
    <row r="51" spans="1:34" ht="13.95" customHeight="1" x14ac:dyDescent="0.3">
      <c r="A51" s="618" t="s">
        <v>305</v>
      </c>
      <c r="B51" s="277" t="s">
        <v>141</v>
      </c>
      <c r="C51" s="161"/>
      <c r="D51" s="161"/>
      <c r="E51" s="161"/>
      <c r="F51" s="161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1"/>
      <c r="S51" s="161"/>
      <c r="T51" s="161"/>
      <c r="U51" s="214"/>
      <c r="V51" s="223"/>
      <c r="W51" s="225" t="str">
        <f t="shared" si="0"/>
        <v/>
      </c>
      <c r="X51" s="164"/>
      <c r="Y51" s="164"/>
      <c r="Z51" s="169"/>
      <c r="AA51" s="164"/>
      <c r="AB51" s="164"/>
      <c r="AC51" s="164"/>
      <c r="AD51" s="164"/>
      <c r="AE51" s="166" t="str">
        <f t="shared" si="1"/>
        <v/>
      </c>
      <c r="AF51" s="163" t="str">
        <f t="shared" si="2"/>
        <v/>
      </c>
      <c r="AG51" s="166" t="str">
        <f t="shared" si="3"/>
        <v/>
      </c>
      <c r="AH51" s="226" t="str">
        <f t="shared" si="4"/>
        <v/>
      </c>
    </row>
    <row r="52" spans="1:34" ht="13.95" customHeight="1" x14ac:dyDescent="0.3">
      <c r="A52" s="618"/>
      <c r="B52" s="277" t="s">
        <v>142</v>
      </c>
      <c r="C52" s="161"/>
      <c r="D52" s="161"/>
      <c r="E52" s="161"/>
      <c r="F52" s="161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1"/>
      <c r="S52" s="161"/>
      <c r="T52" s="161"/>
      <c r="U52" s="214"/>
      <c r="V52" s="223"/>
      <c r="W52" s="225" t="str">
        <f t="shared" si="0"/>
        <v/>
      </c>
      <c r="X52" s="164"/>
      <c r="Y52" s="164"/>
      <c r="Z52" s="169"/>
      <c r="AA52" s="164"/>
      <c r="AB52" s="164"/>
      <c r="AC52" s="164"/>
      <c r="AD52" s="164"/>
      <c r="AE52" s="166" t="str">
        <f t="shared" si="1"/>
        <v/>
      </c>
      <c r="AF52" s="163" t="str">
        <f t="shared" si="2"/>
        <v/>
      </c>
      <c r="AG52" s="166" t="str">
        <f t="shared" si="3"/>
        <v/>
      </c>
      <c r="AH52" s="226" t="str">
        <f t="shared" si="4"/>
        <v/>
      </c>
    </row>
    <row r="53" spans="1:34" ht="13.95" customHeight="1" x14ac:dyDescent="0.3">
      <c r="A53" s="618"/>
      <c r="B53" s="277" t="s">
        <v>143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214"/>
      <c r="V53" s="223"/>
      <c r="W53" s="225" t="str">
        <f t="shared" si="0"/>
        <v/>
      </c>
      <c r="X53" s="163" t="str">
        <f t="shared" si="27"/>
        <v/>
      </c>
      <c r="Y53" s="163" t="str">
        <f t="shared" si="28"/>
        <v/>
      </c>
      <c r="Z53" s="167" t="str">
        <f t="shared" si="29"/>
        <v/>
      </c>
      <c r="AA53" s="163" t="str">
        <f t="shared" si="30"/>
        <v/>
      </c>
      <c r="AB53" s="168" t="str">
        <f t="shared" si="31"/>
        <v/>
      </c>
      <c r="AC53" s="163" t="str">
        <f t="shared" si="32"/>
        <v/>
      </c>
      <c r="AD53" s="163" t="str">
        <f t="shared" si="33"/>
        <v/>
      </c>
      <c r="AE53" s="166" t="str">
        <f t="shared" si="1"/>
        <v/>
      </c>
      <c r="AF53" s="163" t="str">
        <f t="shared" si="2"/>
        <v/>
      </c>
      <c r="AG53" s="166" t="str">
        <f t="shared" si="3"/>
        <v/>
      </c>
      <c r="AH53" s="226" t="str">
        <f t="shared" si="4"/>
        <v/>
      </c>
    </row>
    <row r="54" spans="1:34" ht="13.95" customHeight="1" x14ac:dyDescent="0.3">
      <c r="A54" s="618" t="s">
        <v>306</v>
      </c>
      <c r="B54" s="277" t="s">
        <v>141</v>
      </c>
      <c r="C54" s="161"/>
      <c r="D54" s="161"/>
      <c r="E54" s="161"/>
      <c r="F54" s="161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1"/>
      <c r="S54" s="161"/>
      <c r="T54" s="161"/>
      <c r="U54" s="214"/>
      <c r="V54" s="223"/>
      <c r="W54" s="225" t="str">
        <f t="shared" si="0"/>
        <v/>
      </c>
      <c r="X54" s="164"/>
      <c r="Y54" s="164"/>
      <c r="Z54" s="169"/>
      <c r="AA54" s="164"/>
      <c r="AB54" s="164"/>
      <c r="AC54" s="164"/>
      <c r="AD54" s="164"/>
      <c r="AE54" s="166" t="str">
        <f t="shared" si="1"/>
        <v/>
      </c>
      <c r="AF54" s="163" t="str">
        <f t="shared" si="2"/>
        <v/>
      </c>
      <c r="AG54" s="166" t="str">
        <f t="shared" si="3"/>
        <v/>
      </c>
      <c r="AH54" s="226" t="str">
        <f t="shared" si="4"/>
        <v/>
      </c>
    </row>
    <row r="55" spans="1:34" ht="13.95" customHeight="1" x14ac:dyDescent="0.3">
      <c r="A55" s="618"/>
      <c r="B55" s="277" t="s">
        <v>142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4"/>
      <c r="V55" s="223"/>
      <c r="W55" s="225" t="str">
        <f t="shared" si="0"/>
        <v/>
      </c>
      <c r="X55" s="164"/>
      <c r="Y55" s="164"/>
      <c r="Z55" s="169"/>
      <c r="AA55" s="164"/>
      <c r="AB55" s="164"/>
      <c r="AC55" s="164"/>
      <c r="AD55" s="164"/>
      <c r="AE55" s="166" t="str">
        <f t="shared" si="1"/>
        <v/>
      </c>
      <c r="AF55" s="163" t="str">
        <f t="shared" si="2"/>
        <v/>
      </c>
      <c r="AG55" s="166" t="str">
        <f t="shared" si="3"/>
        <v/>
      </c>
      <c r="AH55" s="226" t="str">
        <f t="shared" si="4"/>
        <v/>
      </c>
    </row>
    <row r="56" spans="1:34" ht="13.95" customHeight="1" x14ac:dyDescent="0.3">
      <c r="A56" s="618"/>
      <c r="B56" s="277" t="s">
        <v>143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214"/>
      <c r="V56" s="223"/>
      <c r="W56" s="225" t="str">
        <f t="shared" si="0"/>
        <v/>
      </c>
      <c r="X56" s="163" t="str">
        <f t="shared" si="27"/>
        <v/>
      </c>
      <c r="Y56" s="163" t="str">
        <f t="shared" si="28"/>
        <v/>
      </c>
      <c r="Z56" s="167" t="str">
        <f t="shared" si="29"/>
        <v/>
      </c>
      <c r="AA56" s="163" t="str">
        <f t="shared" si="30"/>
        <v/>
      </c>
      <c r="AB56" s="168" t="str">
        <f t="shared" si="31"/>
        <v/>
      </c>
      <c r="AC56" s="163" t="str">
        <f t="shared" si="32"/>
        <v/>
      </c>
      <c r="AD56" s="163" t="str">
        <f t="shared" si="33"/>
        <v/>
      </c>
      <c r="AE56" s="166" t="str">
        <f t="shared" si="1"/>
        <v/>
      </c>
      <c r="AF56" s="163" t="str">
        <f t="shared" si="2"/>
        <v/>
      </c>
      <c r="AG56" s="166" t="str">
        <f t="shared" si="3"/>
        <v/>
      </c>
      <c r="AH56" s="226" t="str">
        <f t="shared" si="4"/>
        <v/>
      </c>
    </row>
    <row r="57" spans="1:34" ht="13.95" customHeight="1" x14ac:dyDescent="0.3">
      <c r="A57" s="618" t="s">
        <v>307</v>
      </c>
      <c r="B57" s="277" t="s">
        <v>141</v>
      </c>
      <c r="C57" s="161"/>
      <c r="D57" s="161"/>
      <c r="E57" s="161"/>
      <c r="F57" s="161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1"/>
      <c r="S57" s="161"/>
      <c r="T57" s="161"/>
      <c r="U57" s="214"/>
      <c r="V57" s="223"/>
      <c r="W57" s="225" t="str">
        <f t="shared" si="0"/>
        <v/>
      </c>
      <c r="X57" s="164"/>
      <c r="Y57" s="164"/>
      <c r="Z57" s="169"/>
      <c r="AA57" s="164"/>
      <c r="AB57" s="164"/>
      <c r="AC57" s="164"/>
      <c r="AD57" s="164"/>
      <c r="AE57" s="166" t="str">
        <f t="shared" si="1"/>
        <v/>
      </c>
      <c r="AF57" s="163" t="str">
        <f t="shared" si="2"/>
        <v/>
      </c>
      <c r="AG57" s="166" t="str">
        <f t="shared" si="3"/>
        <v/>
      </c>
      <c r="AH57" s="226" t="str">
        <f t="shared" si="4"/>
        <v/>
      </c>
    </row>
    <row r="58" spans="1:34" ht="13.95" customHeight="1" x14ac:dyDescent="0.3">
      <c r="A58" s="622"/>
      <c r="B58" s="279" t="s">
        <v>142</v>
      </c>
      <c r="C58" s="179"/>
      <c r="D58" s="179"/>
      <c r="E58" s="179"/>
      <c r="F58" s="179"/>
      <c r="G58" s="420"/>
      <c r="H58" s="420"/>
      <c r="I58" s="420"/>
      <c r="J58" s="420"/>
      <c r="K58" s="420"/>
      <c r="L58" s="420"/>
      <c r="M58" s="420"/>
      <c r="N58" s="179"/>
      <c r="O58" s="179"/>
      <c r="P58" s="179"/>
      <c r="Q58" s="179"/>
      <c r="R58" s="179"/>
      <c r="S58" s="179"/>
      <c r="T58" s="179"/>
      <c r="U58" s="217"/>
      <c r="V58" s="223"/>
      <c r="W58" s="225" t="str">
        <f t="shared" si="0"/>
        <v/>
      </c>
      <c r="X58" s="421"/>
      <c r="Y58" s="421"/>
      <c r="Z58" s="422"/>
      <c r="AA58" s="421"/>
      <c r="AB58" s="421"/>
      <c r="AC58" s="421"/>
      <c r="AD58" s="421"/>
      <c r="AE58" s="166" t="str">
        <f t="shared" si="1"/>
        <v/>
      </c>
      <c r="AF58" s="163" t="str">
        <f t="shared" si="2"/>
        <v/>
      </c>
      <c r="AG58" s="166" t="str">
        <f t="shared" si="3"/>
        <v/>
      </c>
      <c r="AH58" s="226" t="str">
        <f t="shared" si="4"/>
        <v/>
      </c>
    </row>
    <row r="59" spans="1:34" ht="13.95" customHeight="1" thickBot="1" x14ac:dyDescent="0.35">
      <c r="A59" s="622"/>
      <c r="B59" s="279" t="s">
        <v>143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217"/>
      <c r="V59" s="223"/>
      <c r="W59" s="228" t="str">
        <f t="shared" si="0"/>
        <v/>
      </c>
      <c r="X59" s="180" t="str">
        <f t="shared" ref="X59" si="34">IF($C59=0,"",G59/$C59)</f>
        <v/>
      </c>
      <c r="Y59" s="180" t="str">
        <f t="shared" si="28"/>
        <v/>
      </c>
      <c r="Z59" s="181" t="str">
        <f t="shared" si="29"/>
        <v/>
      </c>
      <c r="AA59" s="180" t="str">
        <f t="shared" ref="AA59" si="35">IF(($I59+$K59+$L59)=0,"",I59/($I59+$L59+$K59))</f>
        <v/>
      </c>
      <c r="AB59" s="182" t="str">
        <f t="shared" si="8"/>
        <v/>
      </c>
      <c r="AC59" s="180" t="str">
        <f t="shared" ref="AC59" si="36">IF(($I59+$K59+$L59)=0,"",K59/($K59+$L59+$I59))</f>
        <v/>
      </c>
      <c r="AD59" s="180" t="str">
        <f t="shared" si="33"/>
        <v/>
      </c>
      <c r="AE59" s="374" t="str">
        <f t="shared" si="1"/>
        <v/>
      </c>
      <c r="AF59" s="180" t="str">
        <f t="shared" si="2"/>
        <v/>
      </c>
      <c r="AG59" s="374" t="str">
        <f t="shared" si="3"/>
        <v/>
      </c>
      <c r="AH59" s="196" t="str">
        <f t="shared" si="4"/>
        <v/>
      </c>
    </row>
    <row r="60" spans="1:34" ht="13.95" customHeight="1" thickTop="1" x14ac:dyDescent="0.3">
      <c r="A60" s="563" t="s">
        <v>308</v>
      </c>
      <c r="B60" s="280" t="s">
        <v>141</v>
      </c>
      <c r="C60" s="188">
        <f>C3+C6+C9+C12+C15+C18+C21+C24+C27+C30+C33+C36+C39+C42+C45+C48+C51+C54+C57</f>
        <v>1</v>
      </c>
      <c r="D60" s="188">
        <f t="shared" ref="D60:U60" si="37">D3+D6+D9+D12+D15+D18+D21+D24+D27+D30+D33+D36+D39+D42+D45+D48+D51+D54+D57</f>
        <v>0</v>
      </c>
      <c r="E60" s="188">
        <f t="shared" si="37"/>
        <v>1</v>
      </c>
      <c r="F60" s="188">
        <f t="shared" si="37"/>
        <v>0</v>
      </c>
      <c r="G60" s="189">
        <f t="shared" si="37"/>
        <v>0</v>
      </c>
      <c r="H60" s="189">
        <f t="shared" si="37"/>
        <v>0</v>
      </c>
      <c r="I60" s="189">
        <f t="shared" si="37"/>
        <v>0</v>
      </c>
      <c r="J60" s="189">
        <f t="shared" si="37"/>
        <v>0</v>
      </c>
      <c r="K60" s="189">
        <f t="shared" si="37"/>
        <v>0</v>
      </c>
      <c r="L60" s="189">
        <f t="shared" si="37"/>
        <v>0</v>
      </c>
      <c r="M60" s="189">
        <f t="shared" si="37"/>
        <v>0</v>
      </c>
      <c r="N60" s="188">
        <f t="shared" si="37"/>
        <v>0</v>
      </c>
      <c r="O60" s="188">
        <f t="shared" si="37"/>
        <v>0</v>
      </c>
      <c r="P60" s="188">
        <f t="shared" si="37"/>
        <v>0</v>
      </c>
      <c r="Q60" s="188">
        <f t="shared" si="37"/>
        <v>1</v>
      </c>
      <c r="R60" s="188">
        <f t="shared" si="37"/>
        <v>0</v>
      </c>
      <c r="S60" s="188">
        <f t="shared" si="37"/>
        <v>0</v>
      </c>
      <c r="T60" s="188">
        <f t="shared" si="37"/>
        <v>0</v>
      </c>
      <c r="U60" s="188">
        <f t="shared" si="37"/>
        <v>1</v>
      </c>
      <c r="V60" s="223"/>
      <c r="W60" s="132">
        <f t="shared" si="0"/>
        <v>0</v>
      </c>
      <c r="X60" s="140"/>
      <c r="Y60" s="197"/>
      <c r="Z60" s="202"/>
      <c r="AA60" s="140"/>
      <c r="AB60" s="140"/>
      <c r="AC60" s="140"/>
      <c r="AD60" s="197"/>
      <c r="AE60" s="142">
        <f t="shared" si="1"/>
        <v>0</v>
      </c>
      <c r="AF60" s="121" t="str">
        <f t="shared" si="2"/>
        <v/>
      </c>
      <c r="AG60" s="142">
        <f t="shared" si="3"/>
        <v>0</v>
      </c>
      <c r="AH60" s="134" t="str">
        <f t="shared" si="4"/>
        <v/>
      </c>
    </row>
    <row r="61" spans="1:34" ht="13.95" customHeight="1" x14ac:dyDescent="0.3">
      <c r="A61" s="564"/>
      <c r="B61" s="401" t="s">
        <v>142</v>
      </c>
      <c r="C61" s="378">
        <f>C4+C7+C10+C13+C16+C19+C22+C25+C28+C31+C34+C37+C40+C43+C46+C49+C52+C55+C58</f>
        <v>28</v>
      </c>
      <c r="D61" s="378">
        <f t="shared" ref="D61:U61" si="38">D4+D7+D10+D13+D16+D19+D22+D25+D28+D31+D34+D37+D40+D43+D46+D49+D52+D55+D58</f>
        <v>0</v>
      </c>
      <c r="E61" s="378">
        <f t="shared" si="38"/>
        <v>1</v>
      </c>
      <c r="F61" s="378">
        <f t="shared" si="38"/>
        <v>6</v>
      </c>
      <c r="G61" s="379">
        <f t="shared" si="38"/>
        <v>0</v>
      </c>
      <c r="H61" s="379">
        <f t="shared" si="38"/>
        <v>0</v>
      </c>
      <c r="I61" s="379">
        <f t="shared" si="38"/>
        <v>0</v>
      </c>
      <c r="J61" s="379">
        <f t="shared" si="38"/>
        <v>0</v>
      </c>
      <c r="K61" s="379">
        <f t="shared" si="38"/>
        <v>0</v>
      </c>
      <c r="L61" s="379">
        <f t="shared" si="38"/>
        <v>0</v>
      </c>
      <c r="M61" s="379">
        <f t="shared" si="38"/>
        <v>0</v>
      </c>
      <c r="N61" s="378">
        <f t="shared" si="38"/>
        <v>2</v>
      </c>
      <c r="O61" s="378">
        <f t="shared" si="38"/>
        <v>4</v>
      </c>
      <c r="P61" s="378">
        <f t="shared" si="38"/>
        <v>4</v>
      </c>
      <c r="Q61" s="378">
        <f t="shared" si="38"/>
        <v>2</v>
      </c>
      <c r="R61" s="378">
        <f t="shared" si="38"/>
        <v>1</v>
      </c>
      <c r="S61" s="378">
        <f t="shared" si="38"/>
        <v>9</v>
      </c>
      <c r="T61" s="378">
        <f t="shared" si="38"/>
        <v>0</v>
      </c>
      <c r="U61" s="378">
        <f t="shared" si="38"/>
        <v>18</v>
      </c>
      <c r="V61" s="223"/>
      <c r="W61" s="225">
        <f t="shared" si="0"/>
        <v>0.21428571428571427</v>
      </c>
      <c r="X61" s="164"/>
      <c r="Y61" s="250"/>
      <c r="Z61" s="251"/>
      <c r="AA61" s="164"/>
      <c r="AB61" s="164"/>
      <c r="AC61" s="164"/>
      <c r="AD61" s="250"/>
      <c r="AE61" s="166">
        <f t="shared" si="1"/>
        <v>0.83333333333333337</v>
      </c>
      <c r="AF61" s="163">
        <f t="shared" si="2"/>
        <v>0.6</v>
      </c>
      <c r="AG61" s="166">
        <f t="shared" si="3"/>
        <v>0.3571428571428571</v>
      </c>
      <c r="AH61" s="226">
        <f t="shared" si="4"/>
        <v>1</v>
      </c>
    </row>
    <row r="62" spans="1:34" ht="13.95" customHeight="1" thickBot="1" x14ac:dyDescent="0.35">
      <c r="A62" s="565"/>
      <c r="B62" s="281" t="s">
        <v>143</v>
      </c>
      <c r="C62" s="264">
        <f>C5+C8+C11+C14+C17+C20+C23+C26+C29+C32+C35+C38+C41+C44+C47+C50+C53+C56+C59</f>
        <v>32</v>
      </c>
      <c r="D62" s="264">
        <f t="shared" ref="D62:U62" si="39">D5+D8+D11+D14+D17+D20+D23+D26+D29+D32+D35+D38+D41+D44+D47+D50+D53+D56+D59</f>
        <v>0</v>
      </c>
      <c r="E62" s="264">
        <f t="shared" si="39"/>
        <v>1</v>
      </c>
      <c r="F62" s="264">
        <f t="shared" si="39"/>
        <v>0</v>
      </c>
      <c r="G62" s="264">
        <f t="shared" si="39"/>
        <v>31</v>
      </c>
      <c r="H62" s="264">
        <f t="shared" si="39"/>
        <v>30</v>
      </c>
      <c r="I62" s="264">
        <f>I5+I8+I11+I14+I17+I20+I23+I26+I29+I32+I35+I38+I41+I44+I47+I50+I53+I56+I59</f>
        <v>0</v>
      </c>
      <c r="J62" s="264">
        <f t="shared" si="39"/>
        <v>0</v>
      </c>
      <c r="K62" s="264">
        <f t="shared" si="39"/>
        <v>0</v>
      </c>
      <c r="L62" s="264">
        <f t="shared" si="39"/>
        <v>0</v>
      </c>
      <c r="M62" s="264">
        <f t="shared" si="39"/>
        <v>0</v>
      </c>
      <c r="N62" s="264">
        <f t="shared" si="39"/>
        <v>3</v>
      </c>
      <c r="O62" s="264">
        <f t="shared" si="39"/>
        <v>15</v>
      </c>
      <c r="P62" s="264">
        <f t="shared" si="39"/>
        <v>2</v>
      </c>
      <c r="Q62" s="264">
        <f t="shared" si="39"/>
        <v>11</v>
      </c>
      <c r="R62" s="264">
        <f t="shared" si="39"/>
        <v>4</v>
      </c>
      <c r="S62" s="264">
        <f t="shared" si="39"/>
        <v>11</v>
      </c>
      <c r="T62" s="264">
        <f t="shared" si="39"/>
        <v>0</v>
      </c>
      <c r="U62" s="264">
        <f t="shared" si="39"/>
        <v>4</v>
      </c>
      <c r="V62" s="223"/>
      <c r="W62" s="228">
        <f t="shared" si="0"/>
        <v>0</v>
      </c>
      <c r="X62" s="180">
        <f t="shared" si="0"/>
        <v>0.96875</v>
      </c>
      <c r="Y62" s="198">
        <f t="shared" si="5"/>
        <v>0.967741935483871</v>
      </c>
      <c r="Z62" s="199" t="str">
        <f t="shared" si="6"/>
        <v/>
      </c>
      <c r="AA62" s="180" t="str">
        <f t="shared" si="7"/>
        <v/>
      </c>
      <c r="AB62" s="182" t="str">
        <f t="shared" si="8"/>
        <v/>
      </c>
      <c r="AC62" s="180" t="str">
        <f t="shared" si="9"/>
        <v/>
      </c>
      <c r="AD62" s="198" t="str">
        <f t="shared" si="10"/>
        <v/>
      </c>
      <c r="AE62" s="374">
        <f t="shared" si="1"/>
        <v>0.64516129032258063</v>
      </c>
      <c r="AF62" s="180">
        <f t="shared" si="2"/>
        <v>0.9</v>
      </c>
      <c r="AG62" s="374">
        <f t="shared" si="3"/>
        <v>0.78947368421052633</v>
      </c>
      <c r="AH62" s="196">
        <f t="shared" si="4"/>
        <v>1</v>
      </c>
    </row>
    <row r="63" spans="1:34" s="1" customFormat="1" ht="10.95" customHeight="1" thickTop="1" thickBot="1" x14ac:dyDescent="0.35">
      <c r="A63" s="566"/>
      <c r="B63" s="50" t="s">
        <v>309</v>
      </c>
      <c r="C63" s="3">
        <f>C60+C61+C62</f>
        <v>61</v>
      </c>
      <c r="D63" s="3">
        <f t="shared" ref="D63:U63" si="40">D60+D61+D62</f>
        <v>0</v>
      </c>
      <c r="E63" s="3">
        <f t="shared" si="40"/>
        <v>3</v>
      </c>
      <c r="F63" s="3">
        <f t="shared" si="40"/>
        <v>6</v>
      </c>
      <c r="G63" s="3">
        <f t="shared" si="40"/>
        <v>31</v>
      </c>
      <c r="H63" s="3">
        <f t="shared" si="40"/>
        <v>30</v>
      </c>
      <c r="I63" s="3">
        <f t="shared" si="40"/>
        <v>0</v>
      </c>
      <c r="J63" s="3">
        <f>J60+J61+J62</f>
        <v>0</v>
      </c>
      <c r="K63" s="3">
        <f t="shared" si="40"/>
        <v>0</v>
      </c>
      <c r="L63" s="3">
        <f t="shared" si="40"/>
        <v>0</v>
      </c>
      <c r="M63" s="3">
        <f t="shared" si="40"/>
        <v>0</v>
      </c>
      <c r="N63" s="3">
        <f t="shared" si="40"/>
        <v>5</v>
      </c>
      <c r="O63" s="3">
        <f t="shared" si="40"/>
        <v>19</v>
      </c>
      <c r="P63" s="3">
        <f t="shared" si="40"/>
        <v>6</v>
      </c>
      <c r="Q63" s="3">
        <f t="shared" si="40"/>
        <v>14</v>
      </c>
      <c r="R63" s="3">
        <f t="shared" si="40"/>
        <v>5</v>
      </c>
      <c r="S63" s="3">
        <f t="shared" si="40"/>
        <v>20</v>
      </c>
      <c r="T63" s="3">
        <f t="shared" si="40"/>
        <v>0</v>
      </c>
      <c r="U63" s="3">
        <f t="shared" si="40"/>
        <v>23</v>
      </c>
      <c r="V63" s="224"/>
      <c r="W63" s="147">
        <f t="shared" si="0"/>
        <v>9.8360655737704916E-2</v>
      </c>
      <c r="X63" s="98">
        <f>IF($C63=0,"",G63/$C62)</f>
        <v>0.96875</v>
      </c>
      <c r="Y63" s="54">
        <f t="shared" si="5"/>
        <v>0.967741935483871</v>
      </c>
      <c r="Z63" s="55" t="str">
        <f t="shared" si="6"/>
        <v/>
      </c>
      <c r="AA63" s="25" t="str">
        <f t="shared" si="7"/>
        <v/>
      </c>
      <c r="AB63" s="98" t="str">
        <f t="shared" si="8"/>
        <v/>
      </c>
      <c r="AC63" s="25" t="str">
        <f t="shared" si="9"/>
        <v/>
      </c>
      <c r="AD63" s="54" t="str">
        <f t="shared" si="10"/>
        <v/>
      </c>
      <c r="AE63" s="382">
        <f t="shared" si="1"/>
        <v>0.68181818181818188</v>
      </c>
      <c r="AF63" s="25">
        <f t="shared" si="2"/>
        <v>0.8</v>
      </c>
      <c r="AG63" s="382">
        <f t="shared" si="3"/>
        <v>0.52083333333333326</v>
      </c>
      <c r="AH63" s="325">
        <f t="shared" si="4"/>
        <v>1</v>
      </c>
    </row>
    <row r="64" spans="1:34" ht="15" thickTop="1" x14ac:dyDescent="0.3"/>
  </sheetData>
  <mergeCells count="28">
    <mergeCell ref="A24:A26"/>
    <mergeCell ref="A18:A20"/>
    <mergeCell ref="A39:A41"/>
    <mergeCell ref="A21:A23"/>
    <mergeCell ref="A27:A29"/>
    <mergeCell ref="A48:A50"/>
    <mergeCell ref="A51:A53"/>
    <mergeCell ref="A36:A38"/>
    <mergeCell ref="A60:A63"/>
    <mergeCell ref="W1:W2"/>
    <mergeCell ref="A54:A56"/>
    <mergeCell ref="A45:A47"/>
    <mergeCell ref="A3:A5"/>
    <mergeCell ref="A12:A14"/>
    <mergeCell ref="A15:A17"/>
    <mergeCell ref="A6:A8"/>
    <mergeCell ref="A30:A32"/>
    <mergeCell ref="A9:A11"/>
    <mergeCell ref="A42:A44"/>
    <mergeCell ref="A57:A59"/>
    <mergeCell ref="A33:A35"/>
    <mergeCell ref="Y1:Y2"/>
    <mergeCell ref="A2:B2"/>
    <mergeCell ref="E1:E2"/>
    <mergeCell ref="D1:D2"/>
    <mergeCell ref="C1:C2"/>
    <mergeCell ref="F1:F2"/>
    <mergeCell ref="X1:X2"/>
  </mergeCells>
  <printOptions horizontalCentered="1" verticalCentered="1"/>
  <pageMargins left="0.23622047244094491" right="0.15748031496062992" top="0.55118110236220474" bottom="0.23622047244094491" header="0.15748031496062992" footer="0.19685039370078741"/>
  <pageSetup paperSize="8" scale="76" orientation="landscape" r:id="rId1"/>
  <headerFooter>
    <oddHeader>&amp;C&amp;"-,Gras"TABLEAU DE BORD DE L'APPRENTISSAGE
Filière 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6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15" sqref="U15"/>
    </sheetView>
  </sheetViews>
  <sheetFormatPr baseColWidth="10" defaultColWidth="11.5546875" defaultRowHeight="14.4" x14ac:dyDescent="0.3"/>
  <cols>
    <col min="1" max="1" width="44.6640625" customWidth="1"/>
    <col min="2" max="2" width="12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50.1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20" t="s">
        <v>310</v>
      </c>
      <c r="B3" s="287" t="s">
        <v>141</v>
      </c>
      <c r="C3" s="138"/>
      <c r="D3" s="138"/>
      <c r="E3" s="138"/>
      <c r="F3" s="138"/>
      <c r="G3" s="285"/>
      <c r="H3" s="285"/>
      <c r="I3" s="285"/>
      <c r="J3" s="212"/>
      <c r="K3" s="285"/>
      <c r="L3" s="285"/>
      <c r="M3" s="285"/>
      <c r="N3" s="138"/>
      <c r="O3" s="138"/>
      <c r="P3" s="138"/>
      <c r="Q3" s="138"/>
      <c r="R3" s="138"/>
      <c r="S3" s="138"/>
      <c r="T3" s="138"/>
      <c r="U3" s="139"/>
      <c r="V3" s="223"/>
      <c r="W3" s="132" t="str">
        <f t="shared" ref="W3:X20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63" si="1">IF((N3+O3+P3+Q3)=0,"",1-(Q3/(N3+O3+P3+Q3)))</f>
        <v/>
      </c>
      <c r="AF3" s="121" t="str">
        <f t="shared" ref="AF3:AF63" si="2">IF((N3+O3+P3)=0,"",(N3+O3)/(N3+O3+P3))</f>
        <v/>
      </c>
      <c r="AG3" s="133" t="str">
        <f t="shared" ref="AG3:AG63" si="3">IF((R3+S3+T3+U3)=0,"",1-(U3/(R3+S3+T3+U3)))</f>
        <v/>
      </c>
      <c r="AH3" s="134" t="str">
        <f t="shared" ref="AH3:AH63" si="4">IF((R3+S3+T3)=0,"",(S3+R3)/(R3+S3+T3))</f>
        <v/>
      </c>
    </row>
    <row r="4" spans="1:34" ht="13.95" customHeight="1" x14ac:dyDescent="0.3">
      <c r="A4" s="621"/>
      <c r="B4" s="402" t="s">
        <v>142</v>
      </c>
      <c r="C4" s="403">
        <v>2</v>
      </c>
      <c r="D4" s="403"/>
      <c r="E4" s="403"/>
      <c r="F4" s="403"/>
      <c r="G4" s="404"/>
      <c r="H4" s="404"/>
      <c r="I4" s="404"/>
      <c r="J4" s="192"/>
      <c r="K4" s="404"/>
      <c r="L4" s="404"/>
      <c r="M4" s="404"/>
      <c r="N4" s="403">
        <v>1</v>
      </c>
      <c r="O4" s="403">
        <v>1</v>
      </c>
      <c r="P4" s="403"/>
      <c r="Q4" s="403"/>
      <c r="R4" s="403">
        <v>1</v>
      </c>
      <c r="S4" s="403">
        <v>1</v>
      </c>
      <c r="T4" s="403"/>
      <c r="U4" s="405"/>
      <c r="V4" s="223"/>
      <c r="W4" s="225">
        <f t="shared" si="0"/>
        <v>0</v>
      </c>
      <c r="X4" s="164"/>
      <c r="Y4" s="164"/>
      <c r="Z4" s="169"/>
      <c r="AA4" s="164"/>
      <c r="AB4" s="164"/>
      <c r="AC4" s="164"/>
      <c r="AD4" s="164"/>
      <c r="AE4" s="167">
        <f t="shared" si="1"/>
        <v>1</v>
      </c>
      <c r="AF4" s="163">
        <f t="shared" si="2"/>
        <v>1</v>
      </c>
      <c r="AG4" s="167">
        <f t="shared" si="3"/>
        <v>1</v>
      </c>
      <c r="AH4" s="226">
        <f t="shared" si="4"/>
        <v>1</v>
      </c>
    </row>
    <row r="5" spans="1:34" ht="13.95" customHeight="1" x14ac:dyDescent="0.3">
      <c r="A5" s="618"/>
      <c r="B5" s="278" t="s">
        <v>143</v>
      </c>
      <c r="C5" s="283">
        <v>3</v>
      </c>
      <c r="D5" s="283"/>
      <c r="E5" s="283"/>
      <c r="F5" s="283"/>
      <c r="G5" s="283">
        <v>3</v>
      </c>
      <c r="H5" s="283">
        <v>3</v>
      </c>
      <c r="I5" s="283"/>
      <c r="J5" s="161"/>
      <c r="K5" s="283"/>
      <c r="L5" s="283"/>
      <c r="M5" s="283"/>
      <c r="N5" s="283"/>
      <c r="O5" s="283">
        <v>2</v>
      </c>
      <c r="P5" s="283"/>
      <c r="Q5" s="283">
        <v>1</v>
      </c>
      <c r="R5" s="283"/>
      <c r="S5" s="283"/>
      <c r="T5" s="283"/>
      <c r="U5" s="286">
        <v>3</v>
      </c>
      <c r="V5" s="223"/>
      <c r="W5" s="225">
        <f t="shared" si="0"/>
        <v>0</v>
      </c>
      <c r="X5" s="163">
        <f t="shared" si="0"/>
        <v>1</v>
      </c>
      <c r="Y5" s="163">
        <f t="shared" ref="Y5:Y11" si="5">IF($G5=0,"",H5/$G5)</f>
        <v>1</v>
      </c>
      <c r="Z5" s="167" t="str">
        <f t="shared" ref="Z5:Z11" si="6">IF((I5+K5+L5+M5)=0,"",1-(M5/(I5+K5+L5+M5)))</f>
        <v/>
      </c>
      <c r="AA5" s="163" t="str">
        <f t="shared" ref="AA5:AA63" si="7">IF(($I5+$K5+$L5)=0,"",I5/($I5+$L5+$K5))</f>
        <v/>
      </c>
      <c r="AB5" s="168" t="str">
        <f t="shared" ref="AB5:AB63" si="8">IF(AND((($I5+$K5+$L5)=0),($I5=0)),"",$J5/($I5))</f>
        <v/>
      </c>
      <c r="AC5" s="163" t="str">
        <f t="shared" ref="AC5:AC63" si="9">IF(($I5+$K5+$L5)=0,"",K5/($K5+$L5+$I5))</f>
        <v/>
      </c>
      <c r="AD5" s="163" t="str">
        <f t="shared" ref="AD5:AD11" si="10">IF(($I5+$K5+$L5)=0,"",($I5+$K5)/($I5+$K5+$L5))</f>
        <v/>
      </c>
      <c r="AE5" s="167">
        <f t="shared" si="1"/>
        <v>0.66666666666666674</v>
      </c>
      <c r="AF5" s="163">
        <f t="shared" si="2"/>
        <v>1</v>
      </c>
      <c r="AG5" s="167">
        <f t="shared" si="3"/>
        <v>0</v>
      </c>
      <c r="AH5" s="226" t="str">
        <f t="shared" si="4"/>
        <v/>
      </c>
    </row>
    <row r="6" spans="1:34" ht="13.95" customHeight="1" x14ac:dyDescent="0.3">
      <c r="A6" s="619" t="s">
        <v>311</v>
      </c>
      <c r="B6" s="278" t="s">
        <v>141</v>
      </c>
      <c r="C6" s="283"/>
      <c r="D6" s="283"/>
      <c r="E6" s="283"/>
      <c r="F6" s="283"/>
      <c r="G6" s="284"/>
      <c r="H6" s="284"/>
      <c r="I6" s="284"/>
      <c r="J6" s="162"/>
      <c r="K6" s="284"/>
      <c r="L6" s="284"/>
      <c r="M6" s="284"/>
      <c r="N6" s="283"/>
      <c r="O6" s="283"/>
      <c r="P6" s="283"/>
      <c r="Q6" s="283"/>
      <c r="R6" s="283"/>
      <c r="S6" s="283"/>
      <c r="T6" s="283"/>
      <c r="U6" s="286"/>
      <c r="V6" s="223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6" t="str">
        <f t="shared" si="4"/>
        <v/>
      </c>
    </row>
    <row r="7" spans="1:34" ht="13.95" customHeight="1" x14ac:dyDescent="0.3">
      <c r="A7" s="619"/>
      <c r="B7" s="278" t="s">
        <v>142</v>
      </c>
      <c r="C7" s="283">
        <v>7</v>
      </c>
      <c r="D7" s="283"/>
      <c r="E7" s="283">
        <v>1</v>
      </c>
      <c r="F7" s="283"/>
      <c r="G7" s="284"/>
      <c r="H7" s="284"/>
      <c r="I7" s="284"/>
      <c r="J7" s="162"/>
      <c r="K7" s="284"/>
      <c r="L7" s="284"/>
      <c r="M7" s="284"/>
      <c r="N7" s="283"/>
      <c r="O7" s="283">
        <v>4</v>
      </c>
      <c r="P7" s="283"/>
      <c r="Q7" s="283">
        <v>3</v>
      </c>
      <c r="R7" s="283">
        <v>2</v>
      </c>
      <c r="S7" s="283">
        <v>2</v>
      </c>
      <c r="T7" s="283"/>
      <c r="U7" s="286">
        <v>2</v>
      </c>
      <c r="V7" s="223"/>
      <c r="W7" s="225">
        <f t="shared" si="0"/>
        <v>0</v>
      </c>
      <c r="X7" s="164"/>
      <c r="Y7" s="164"/>
      <c r="Z7" s="169"/>
      <c r="AA7" s="164"/>
      <c r="AB7" s="164"/>
      <c r="AC7" s="164"/>
      <c r="AD7" s="164"/>
      <c r="AE7" s="167">
        <f t="shared" si="1"/>
        <v>0.5714285714285714</v>
      </c>
      <c r="AF7" s="163">
        <f t="shared" si="2"/>
        <v>1</v>
      </c>
      <c r="AG7" s="167">
        <f t="shared" si="3"/>
        <v>0.66666666666666674</v>
      </c>
      <c r="AH7" s="226">
        <f t="shared" si="4"/>
        <v>1</v>
      </c>
    </row>
    <row r="8" spans="1:34" ht="13.95" customHeight="1" x14ac:dyDescent="0.3">
      <c r="A8" s="619"/>
      <c r="B8" s="278" t="s">
        <v>143</v>
      </c>
      <c r="C8" s="283">
        <v>2</v>
      </c>
      <c r="D8" s="283"/>
      <c r="E8" s="283"/>
      <c r="F8" s="283"/>
      <c r="G8" s="283">
        <v>1</v>
      </c>
      <c r="H8" s="283">
        <v>1</v>
      </c>
      <c r="I8" s="283"/>
      <c r="J8" s="161"/>
      <c r="K8" s="283"/>
      <c r="L8" s="283"/>
      <c r="M8" s="283"/>
      <c r="N8" s="283"/>
      <c r="O8" s="283">
        <v>1</v>
      </c>
      <c r="P8" s="283"/>
      <c r="Q8" s="283">
        <v>1</v>
      </c>
      <c r="R8" s="283"/>
      <c r="S8" s="283">
        <v>1</v>
      </c>
      <c r="T8" s="283"/>
      <c r="U8" s="286">
        <v>1</v>
      </c>
      <c r="V8" s="223"/>
      <c r="W8" s="225">
        <f t="shared" si="0"/>
        <v>0</v>
      </c>
      <c r="X8" s="163">
        <f t="shared" si="0"/>
        <v>0.5</v>
      </c>
      <c r="Y8" s="163">
        <f t="shared" si="5"/>
        <v>1</v>
      </c>
      <c r="Z8" s="167" t="str">
        <f t="shared" si="6"/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 t="shared" si="10"/>
        <v/>
      </c>
      <c r="AE8" s="167">
        <f t="shared" si="1"/>
        <v>0.5</v>
      </c>
      <c r="AF8" s="163">
        <f t="shared" si="2"/>
        <v>1</v>
      </c>
      <c r="AG8" s="167">
        <f t="shared" si="3"/>
        <v>0.5</v>
      </c>
      <c r="AH8" s="226">
        <f t="shared" si="4"/>
        <v>1</v>
      </c>
    </row>
    <row r="9" spans="1:34" ht="13.95" customHeight="1" x14ac:dyDescent="0.3">
      <c r="A9" s="619" t="s">
        <v>312</v>
      </c>
      <c r="B9" s="278" t="s">
        <v>141</v>
      </c>
      <c r="C9" s="283">
        <v>2</v>
      </c>
      <c r="D9" s="283"/>
      <c r="E9" s="283"/>
      <c r="F9" s="283"/>
      <c r="G9" s="284"/>
      <c r="H9" s="284"/>
      <c r="I9" s="284"/>
      <c r="J9" s="162"/>
      <c r="K9" s="284"/>
      <c r="L9" s="284"/>
      <c r="M9" s="284"/>
      <c r="N9" s="283"/>
      <c r="O9" s="283"/>
      <c r="P9" s="283"/>
      <c r="Q9" s="283"/>
      <c r="R9" s="283"/>
      <c r="S9" s="283"/>
      <c r="T9" s="283"/>
      <c r="U9" s="286"/>
      <c r="V9" s="223"/>
      <c r="W9" s="225">
        <f t="shared" si="0"/>
        <v>0</v>
      </c>
      <c r="X9" s="164"/>
      <c r="Y9" s="253"/>
      <c r="Z9" s="254"/>
      <c r="AA9" s="164"/>
      <c r="AB9" s="164"/>
      <c r="AC9" s="164"/>
      <c r="AD9" s="253"/>
      <c r="AE9" s="167" t="str">
        <f t="shared" si="1"/>
        <v/>
      </c>
      <c r="AF9" s="163" t="str">
        <f t="shared" si="2"/>
        <v/>
      </c>
      <c r="AG9" s="167" t="str">
        <f t="shared" si="3"/>
        <v/>
      </c>
      <c r="AH9" s="226" t="str">
        <f t="shared" si="4"/>
        <v/>
      </c>
    </row>
    <row r="10" spans="1:34" ht="13.95" customHeight="1" x14ac:dyDescent="0.3">
      <c r="A10" s="619"/>
      <c r="B10" s="278" t="s">
        <v>142</v>
      </c>
      <c r="C10" s="283">
        <v>7</v>
      </c>
      <c r="D10" s="283"/>
      <c r="E10" s="283"/>
      <c r="F10" s="283"/>
      <c r="G10" s="284"/>
      <c r="H10" s="284"/>
      <c r="I10" s="284"/>
      <c r="J10" s="162"/>
      <c r="K10" s="284"/>
      <c r="L10" s="284"/>
      <c r="M10" s="284"/>
      <c r="N10" s="283"/>
      <c r="O10" s="283">
        <v>1</v>
      </c>
      <c r="P10" s="283"/>
      <c r="Q10" s="283">
        <v>6</v>
      </c>
      <c r="R10" s="283"/>
      <c r="S10" s="283">
        <v>1</v>
      </c>
      <c r="T10" s="283"/>
      <c r="U10" s="286">
        <v>6</v>
      </c>
      <c r="V10" s="223"/>
      <c r="W10" s="225">
        <f t="shared" si="0"/>
        <v>0</v>
      </c>
      <c r="X10" s="164"/>
      <c r="Y10" s="253"/>
      <c r="Z10" s="254"/>
      <c r="AA10" s="164"/>
      <c r="AB10" s="164"/>
      <c r="AC10" s="164"/>
      <c r="AD10" s="253"/>
      <c r="AE10" s="167">
        <f t="shared" si="1"/>
        <v>0.1428571428571429</v>
      </c>
      <c r="AF10" s="163">
        <f t="shared" si="2"/>
        <v>1</v>
      </c>
      <c r="AG10" s="167">
        <f t="shared" si="3"/>
        <v>0.1428571428571429</v>
      </c>
      <c r="AH10" s="226">
        <f t="shared" si="4"/>
        <v>1</v>
      </c>
    </row>
    <row r="11" spans="1:34" ht="12" customHeight="1" x14ac:dyDescent="0.3">
      <c r="A11" s="619"/>
      <c r="B11" s="278" t="s">
        <v>143</v>
      </c>
      <c r="C11" s="283">
        <v>1</v>
      </c>
      <c r="D11" s="283"/>
      <c r="E11" s="283"/>
      <c r="F11" s="283"/>
      <c r="G11" s="283">
        <v>1</v>
      </c>
      <c r="H11" s="283">
        <v>1</v>
      </c>
      <c r="I11" s="283"/>
      <c r="J11" s="161"/>
      <c r="K11" s="283"/>
      <c r="L11" s="283"/>
      <c r="M11" s="283"/>
      <c r="N11" s="283"/>
      <c r="O11" s="283">
        <v>1</v>
      </c>
      <c r="P11" s="283"/>
      <c r="Q11" s="283"/>
      <c r="R11" s="283"/>
      <c r="S11" s="283">
        <v>1</v>
      </c>
      <c r="T11" s="283"/>
      <c r="U11" s="286"/>
      <c r="V11" s="223"/>
      <c r="W11" s="225">
        <f t="shared" si="0"/>
        <v>0</v>
      </c>
      <c r="X11" s="163">
        <f t="shared" si="0"/>
        <v>1</v>
      </c>
      <c r="Y11" s="252">
        <f t="shared" si="5"/>
        <v>1</v>
      </c>
      <c r="Z11" s="255" t="str">
        <f t="shared" si="6"/>
        <v/>
      </c>
      <c r="AA11" s="163" t="str">
        <f t="shared" si="7"/>
        <v/>
      </c>
      <c r="AB11" s="168" t="str">
        <f t="shared" si="8"/>
        <v/>
      </c>
      <c r="AC11" s="163" t="str">
        <f t="shared" si="9"/>
        <v/>
      </c>
      <c r="AD11" s="252" t="str">
        <f t="shared" si="10"/>
        <v/>
      </c>
      <c r="AE11" s="167">
        <f t="shared" si="1"/>
        <v>1</v>
      </c>
      <c r="AF11" s="163">
        <f t="shared" si="2"/>
        <v>1</v>
      </c>
      <c r="AG11" s="167">
        <f t="shared" si="3"/>
        <v>1</v>
      </c>
      <c r="AH11" s="226">
        <f t="shared" si="4"/>
        <v>1</v>
      </c>
    </row>
    <row r="12" spans="1:34" ht="13.95" customHeight="1" x14ac:dyDescent="0.3">
      <c r="A12" s="619" t="s">
        <v>313</v>
      </c>
      <c r="B12" s="278" t="s">
        <v>141</v>
      </c>
      <c r="C12" s="283"/>
      <c r="D12" s="283"/>
      <c r="E12" s="283"/>
      <c r="F12" s="283"/>
      <c r="G12" s="284"/>
      <c r="H12" s="284"/>
      <c r="I12" s="284"/>
      <c r="J12" s="162"/>
      <c r="K12" s="284"/>
      <c r="L12" s="284"/>
      <c r="M12" s="284"/>
      <c r="N12" s="283"/>
      <c r="O12" s="283"/>
      <c r="P12" s="283"/>
      <c r="Q12" s="283"/>
      <c r="R12" s="283"/>
      <c r="S12" s="283"/>
      <c r="T12" s="283"/>
      <c r="U12" s="286"/>
      <c r="V12" s="223"/>
      <c r="W12" s="225" t="str">
        <f t="shared" si="0"/>
        <v/>
      </c>
      <c r="X12" s="164"/>
      <c r="Y12" s="164"/>
      <c r="Z12" s="165"/>
      <c r="AA12" s="164"/>
      <c r="AB12" s="164"/>
      <c r="AC12" s="164"/>
      <c r="AD12" s="164"/>
      <c r="AE12" s="167" t="str">
        <f t="shared" si="1"/>
        <v/>
      </c>
      <c r="AF12" s="163" t="str">
        <f t="shared" si="2"/>
        <v/>
      </c>
      <c r="AG12" s="167" t="str">
        <f t="shared" si="3"/>
        <v/>
      </c>
      <c r="AH12" s="226" t="str">
        <f t="shared" si="4"/>
        <v/>
      </c>
    </row>
    <row r="13" spans="1:34" ht="13.95" customHeight="1" x14ac:dyDescent="0.3">
      <c r="A13" s="619"/>
      <c r="B13" s="278" t="s">
        <v>142</v>
      </c>
      <c r="C13" s="283">
        <v>2</v>
      </c>
      <c r="D13" s="283"/>
      <c r="E13" s="283"/>
      <c r="F13" s="283"/>
      <c r="G13" s="284"/>
      <c r="H13" s="284"/>
      <c r="I13" s="284"/>
      <c r="J13" s="162"/>
      <c r="K13" s="284"/>
      <c r="L13" s="284"/>
      <c r="M13" s="284"/>
      <c r="N13" s="283"/>
      <c r="O13" s="283">
        <v>1</v>
      </c>
      <c r="P13" s="283"/>
      <c r="Q13" s="283">
        <v>1</v>
      </c>
      <c r="R13" s="283"/>
      <c r="S13" s="283"/>
      <c r="T13" s="283"/>
      <c r="U13" s="286">
        <v>2</v>
      </c>
      <c r="V13" s="223"/>
      <c r="W13" s="225">
        <f t="shared" si="0"/>
        <v>0</v>
      </c>
      <c r="X13" s="164"/>
      <c r="Y13" s="164"/>
      <c r="Z13" s="165"/>
      <c r="AA13" s="164"/>
      <c r="AB13" s="164"/>
      <c r="AC13" s="164"/>
      <c r="AD13" s="164"/>
      <c r="AE13" s="167">
        <f t="shared" si="1"/>
        <v>0.5</v>
      </c>
      <c r="AF13" s="163">
        <f t="shared" si="2"/>
        <v>1</v>
      </c>
      <c r="AG13" s="167">
        <f t="shared" si="3"/>
        <v>0</v>
      </c>
      <c r="AH13" s="226" t="str">
        <f t="shared" si="4"/>
        <v/>
      </c>
    </row>
    <row r="14" spans="1:34" ht="13.95" customHeight="1" x14ac:dyDescent="0.3">
      <c r="A14" s="619"/>
      <c r="B14" s="278" t="s">
        <v>143</v>
      </c>
      <c r="C14" s="283">
        <v>3</v>
      </c>
      <c r="D14" s="283"/>
      <c r="E14" s="283"/>
      <c r="F14" s="283">
        <v>1</v>
      </c>
      <c r="G14" s="283">
        <v>3</v>
      </c>
      <c r="H14" s="283">
        <v>2</v>
      </c>
      <c r="I14" s="283"/>
      <c r="J14" s="161"/>
      <c r="K14" s="283"/>
      <c r="L14" s="283"/>
      <c r="M14" s="283"/>
      <c r="N14" s="283"/>
      <c r="O14" s="283">
        <v>1</v>
      </c>
      <c r="P14" s="283"/>
      <c r="Q14" s="283">
        <v>1</v>
      </c>
      <c r="R14" s="283"/>
      <c r="S14" s="283"/>
      <c r="T14" s="283"/>
      <c r="U14" s="286">
        <v>2</v>
      </c>
      <c r="V14" s="223"/>
      <c r="W14" s="225">
        <f t="shared" si="0"/>
        <v>0.33333333333333331</v>
      </c>
      <c r="X14" s="163">
        <f t="shared" si="0"/>
        <v>1</v>
      </c>
      <c r="Y14" s="163">
        <f t="shared" ref="Y14:Y23" si="11">IF($G14=0,"",H14/$G14)</f>
        <v>0.66666666666666663</v>
      </c>
      <c r="Z14" s="167" t="str">
        <f t="shared" ref="Z14:Z23" si="12">IF((I14+K14+L14+M14)=0,"",1-(M14/(I14+K14+L14+M14)))</f>
        <v/>
      </c>
      <c r="AA14" s="163" t="str">
        <f t="shared" si="7"/>
        <v/>
      </c>
      <c r="AB14" s="168" t="str">
        <f t="shared" si="8"/>
        <v/>
      </c>
      <c r="AC14" s="163" t="str">
        <f t="shared" si="9"/>
        <v/>
      </c>
      <c r="AD14" s="163" t="str">
        <f t="shared" ref="AD14:AD23" si="13">IF(($I14+$K14+$L14)=0,"",($I14+$K14)/($I14+$K14+$L14))</f>
        <v/>
      </c>
      <c r="AE14" s="167">
        <f t="shared" si="1"/>
        <v>0.5</v>
      </c>
      <c r="AF14" s="163">
        <f t="shared" si="2"/>
        <v>1</v>
      </c>
      <c r="AG14" s="167">
        <f t="shared" si="3"/>
        <v>0</v>
      </c>
      <c r="AH14" s="226" t="str">
        <f t="shared" si="4"/>
        <v/>
      </c>
    </row>
    <row r="15" spans="1:34" ht="13.95" customHeight="1" x14ac:dyDescent="0.3">
      <c r="A15" s="619" t="s">
        <v>314</v>
      </c>
      <c r="B15" s="278" t="s">
        <v>141</v>
      </c>
      <c r="C15" s="283">
        <v>0</v>
      </c>
      <c r="D15" s="283"/>
      <c r="E15" s="283"/>
      <c r="F15" s="283"/>
      <c r="G15" s="284"/>
      <c r="H15" s="284"/>
      <c r="I15" s="284"/>
      <c r="J15" s="162"/>
      <c r="K15" s="284"/>
      <c r="L15" s="284"/>
      <c r="M15" s="284"/>
      <c r="N15" s="283"/>
      <c r="O15" s="283"/>
      <c r="P15" s="283"/>
      <c r="Q15" s="283"/>
      <c r="R15" s="283"/>
      <c r="S15" s="283"/>
      <c r="T15" s="283"/>
      <c r="U15" s="286"/>
      <c r="V15" s="223"/>
      <c r="W15" s="225" t="str">
        <f>IF($C15=0,"",F15/$C15)</f>
        <v/>
      </c>
      <c r="X15" s="164"/>
      <c r="Y15" s="164"/>
      <c r="Z15" s="169"/>
      <c r="AA15" s="164"/>
      <c r="AB15" s="164"/>
      <c r="AC15" s="164"/>
      <c r="AD15" s="164"/>
      <c r="AE15" s="167" t="str">
        <f t="shared" si="1"/>
        <v/>
      </c>
      <c r="AF15" s="163" t="str">
        <f t="shared" si="2"/>
        <v/>
      </c>
      <c r="AG15" s="167" t="str">
        <f t="shared" si="3"/>
        <v/>
      </c>
      <c r="AH15" s="226" t="str">
        <f t="shared" si="4"/>
        <v/>
      </c>
    </row>
    <row r="16" spans="1:34" ht="13.95" customHeight="1" x14ac:dyDescent="0.3">
      <c r="A16" s="619"/>
      <c r="B16" s="278" t="s">
        <v>142</v>
      </c>
      <c r="C16" s="283">
        <v>8</v>
      </c>
      <c r="D16" s="283"/>
      <c r="E16" s="283">
        <v>1</v>
      </c>
      <c r="F16" s="283">
        <v>1</v>
      </c>
      <c r="G16" s="284"/>
      <c r="H16" s="284"/>
      <c r="I16" s="284"/>
      <c r="J16" s="162"/>
      <c r="K16" s="284"/>
      <c r="L16" s="284"/>
      <c r="M16" s="284"/>
      <c r="N16" s="283">
        <v>1</v>
      </c>
      <c r="O16" s="283">
        <v>2</v>
      </c>
      <c r="P16" s="283"/>
      <c r="Q16" s="283">
        <v>3</v>
      </c>
      <c r="R16" s="283">
        <v>1</v>
      </c>
      <c r="S16" s="283">
        <v>2</v>
      </c>
      <c r="T16" s="283"/>
      <c r="U16" s="286">
        <v>5</v>
      </c>
      <c r="V16" s="223"/>
      <c r="W16" s="225">
        <f t="shared" si="0"/>
        <v>0.125</v>
      </c>
      <c r="X16" s="164"/>
      <c r="Y16" s="164"/>
      <c r="Z16" s="169"/>
      <c r="AA16" s="164"/>
      <c r="AB16" s="164"/>
      <c r="AC16" s="164"/>
      <c r="AD16" s="164"/>
      <c r="AE16" s="167">
        <f t="shared" si="1"/>
        <v>0.5</v>
      </c>
      <c r="AF16" s="163">
        <f t="shared" si="2"/>
        <v>1</v>
      </c>
      <c r="AG16" s="167">
        <f t="shared" si="3"/>
        <v>0.375</v>
      </c>
      <c r="AH16" s="226">
        <f t="shared" si="4"/>
        <v>1</v>
      </c>
    </row>
    <row r="17" spans="1:34" ht="13.95" customHeight="1" x14ac:dyDescent="0.3">
      <c r="A17" s="619"/>
      <c r="B17" s="278" t="s">
        <v>143</v>
      </c>
      <c r="C17" s="283">
        <v>11</v>
      </c>
      <c r="D17" s="283"/>
      <c r="E17" s="283"/>
      <c r="F17" s="283"/>
      <c r="G17" s="283"/>
      <c r="H17" s="283"/>
      <c r="I17" s="283"/>
      <c r="J17" s="161"/>
      <c r="K17" s="283"/>
      <c r="L17" s="283"/>
      <c r="M17" s="283"/>
      <c r="N17" s="283">
        <v>2</v>
      </c>
      <c r="O17" s="283">
        <v>5</v>
      </c>
      <c r="P17" s="283"/>
      <c r="Q17" s="283">
        <v>4</v>
      </c>
      <c r="R17" s="283">
        <v>1</v>
      </c>
      <c r="S17" s="283">
        <v>7</v>
      </c>
      <c r="T17" s="283"/>
      <c r="U17" s="286">
        <v>2</v>
      </c>
      <c r="V17" s="223"/>
      <c r="W17" s="225">
        <f t="shared" si="0"/>
        <v>0</v>
      </c>
      <c r="X17" s="163">
        <f t="shared" si="0"/>
        <v>0</v>
      </c>
      <c r="Y17" s="163" t="str">
        <f>IF($G17=0,"",H17/$G17)</f>
        <v/>
      </c>
      <c r="Z17" s="167" t="str">
        <f>IF((I17+K17+L17+M17)=0,"",1-(M17/(I17+K17+L17+M17)))</f>
        <v/>
      </c>
      <c r="AA17" s="163" t="str">
        <f t="shared" si="7"/>
        <v/>
      </c>
      <c r="AB17" s="168" t="str">
        <f t="shared" si="8"/>
        <v/>
      </c>
      <c r="AC17" s="163" t="str">
        <f t="shared" si="9"/>
        <v/>
      </c>
      <c r="AD17" s="163" t="str">
        <f>IF(($I17+$K17+$L17)=0,"",($I17+$K17)/($I17+$K17+$L17))</f>
        <v/>
      </c>
      <c r="AE17" s="167">
        <f t="shared" si="1"/>
        <v>0.63636363636363635</v>
      </c>
      <c r="AF17" s="163">
        <f t="shared" si="2"/>
        <v>1</v>
      </c>
      <c r="AG17" s="167">
        <f t="shared" si="3"/>
        <v>0.8</v>
      </c>
      <c r="AH17" s="226">
        <f t="shared" si="4"/>
        <v>1</v>
      </c>
    </row>
    <row r="18" spans="1:34" ht="13.95" customHeight="1" x14ac:dyDescent="0.3">
      <c r="A18" s="619" t="s">
        <v>315</v>
      </c>
      <c r="B18" s="278" t="s">
        <v>141</v>
      </c>
      <c r="C18" s="283"/>
      <c r="D18" s="283"/>
      <c r="E18" s="283"/>
      <c r="F18" s="283"/>
      <c r="G18" s="284"/>
      <c r="H18" s="284"/>
      <c r="I18" s="284"/>
      <c r="J18" s="162"/>
      <c r="K18" s="284"/>
      <c r="L18" s="284"/>
      <c r="M18" s="284"/>
      <c r="N18" s="283"/>
      <c r="O18" s="283"/>
      <c r="P18" s="283"/>
      <c r="Q18" s="283"/>
      <c r="R18" s="283"/>
      <c r="S18" s="283"/>
      <c r="T18" s="283"/>
      <c r="U18" s="286"/>
      <c r="V18" s="223"/>
      <c r="W18" s="225" t="str">
        <f t="shared" si="0"/>
        <v/>
      </c>
      <c r="X18" s="164"/>
      <c r="Y18" s="164"/>
      <c r="Z18" s="169"/>
      <c r="AA18" s="164"/>
      <c r="AB18" s="164"/>
      <c r="AC18" s="164"/>
      <c r="AD18" s="164"/>
      <c r="AE18" s="167" t="str">
        <f t="shared" si="1"/>
        <v/>
      </c>
      <c r="AF18" s="163" t="str">
        <f t="shared" si="2"/>
        <v/>
      </c>
      <c r="AG18" s="167" t="str">
        <f t="shared" si="3"/>
        <v/>
      </c>
      <c r="AH18" s="226" t="str">
        <f t="shared" si="4"/>
        <v/>
      </c>
    </row>
    <row r="19" spans="1:34" ht="13.95" customHeight="1" x14ac:dyDescent="0.3">
      <c r="A19" s="619"/>
      <c r="B19" s="278" t="s">
        <v>142</v>
      </c>
      <c r="C19" s="283">
        <v>12</v>
      </c>
      <c r="D19" s="283"/>
      <c r="E19" s="283"/>
      <c r="F19" s="283">
        <f>1+1</f>
        <v>2</v>
      </c>
      <c r="G19" s="284"/>
      <c r="H19" s="284"/>
      <c r="I19" s="284"/>
      <c r="J19" s="162"/>
      <c r="K19" s="284"/>
      <c r="L19" s="284"/>
      <c r="M19" s="284"/>
      <c r="N19" s="283">
        <v>3</v>
      </c>
      <c r="O19" s="283">
        <v>3</v>
      </c>
      <c r="P19" s="283">
        <v>2</v>
      </c>
      <c r="Q19" s="283">
        <v>3</v>
      </c>
      <c r="R19" s="283"/>
      <c r="S19" s="283">
        <v>4</v>
      </c>
      <c r="T19" s="283"/>
      <c r="U19" s="286">
        <v>8</v>
      </c>
      <c r="V19" s="223"/>
      <c r="W19" s="225">
        <f t="shared" si="0"/>
        <v>0.16666666666666666</v>
      </c>
      <c r="X19" s="164"/>
      <c r="Y19" s="164"/>
      <c r="Z19" s="169"/>
      <c r="AA19" s="164"/>
      <c r="AB19" s="164"/>
      <c r="AC19" s="164"/>
      <c r="AD19" s="164"/>
      <c r="AE19" s="167">
        <f t="shared" si="1"/>
        <v>0.72727272727272729</v>
      </c>
      <c r="AF19" s="163">
        <f t="shared" si="2"/>
        <v>0.75</v>
      </c>
      <c r="AG19" s="167">
        <f t="shared" si="3"/>
        <v>0.33333333333333337</v>
      </c>
      <c r="AH19" s="226">
        <f t="shared" si="4"/>
        <v>1</v>
      </c>
    </row>
    <row r="20" spans="1:34" ht="13.95" customHeight="1" x14ac:dyDescent="0.3">
      <c r="A20" s="619"/>
      <c r="B20" s="278" t="s">
        <v>143</v>
      </c>
      <c r="C20" s="283">
        <v>10</v>
      </c>
      <c r="D20" s="283"/>
      <c r="E20" s="283"/>
      <c r="F20" s="283">
        <f>2</f>
        <v>2</v>
      </c>
      <c r="G20" s="283">
        <v>10</v>
      </c>
      <c r="H20" s="283">
        <v>10</v>
      </c>
      <c r="I20" s="283"/>
      <c r="J20" s="161"/>
      <c r="K20" s="283"/>
      <c r="L20" s="283"/>
      <c r="M20" s="283"/>
      <c r="N20" s="283">
        <v>2</v>
      </c>
      <c r="O20" s="283">
        <v>4</v>
      </c>
      <c r="P20" s="283"/>
      <c r="Q20" s="283">
        <v>4</v>
      </c>
      <c r="R20" s="283">
        <v>1</v>
      </c>
      <c r="S20" s="283">
        <v>7</v>
      </c>
      <c r="T20" s="283"/>
      <c r="U20" s="286">
        <v>1</v>
      </c>
      <c r="V20" s="223"/>
      <c r="W20" s="225">
        <f t="shared" si="0"/>
        <v>0.2</v>
      </c>
      <c r="X20" s="163">
        <f t="shared" si="0"/>
        <v>1</v>
      </c>
      <c r="Y20" s="163">
        <f>IF($G20=0,"",H20/$G20)</f>
        <v>1</v>
      </c>
      <c r="Z20" s="167" t="str">
        <f>IF((I20+K20+L20+M20)=0,"",1-(M20/(I20+K20+L20+M20)))</f>
        <v/>
      </c>
      <c r="AA20" s="163" t="str">
        <f t="shared" si="7"/>
        <v/>
      </c>
      <c r="AB20" s="168" t="str">
        <f t="shared" si="8"/>
        <v/>
      </c>
      <c r="AC20" s="163" t="str">
        <f t="shared" si="9"/>
        <v/>
      </c>
      <c r="AD20" s="163" t="str">
        <f>IF(($I20+$K20+$L20)=0,"",($I20+$K20)/($I20+$K20+$L20))</f>
        <v/>
      </c>
      <c r="AE20" s="167">
        <f t="shared" si="1"/>
        <v>0.6</v>
      </c>
      <c r="AF20" s="163">
        <f t="shared" si="2"/>
        <v>1</v>
      </c>
      <c r="AG20" s="167">
        <f t="shared" si="3"/>
        <v>0.88888888888888884</v>
      </c>
      <c r="AH20" s="226">
        <f t="shared" si="4"/>
        <v>1</v>
      </c>
    </row>
    <row r="21" spans="1:34" s="24" customFormat="1" ht="13.95" customHeight="1" x14ac:dyDescent="0.3">
      <c r="A21" s="619" t="s">
        <v>316</v>
      </c>
      <c r="B21" s="278" t="s">
        <v>141</v>
      </c>
      <c r="C21" s="283"/>
      <c r="D21" s="283"/>
      <c r="E21" s="283"/>
      <c r="F21" s="283"/>
      <c r="G21" s="284"/>
      <c r="H21" s="284"/>
      <c r="I21" s="284"/>
      <c r="J21" s="162"/>
      <c r="K21" s="284"/>
      <c r="L21" s="284"/>
      <c r="M21" s="284"/>
      <c r="N21" s="283"/>
      <c r="O21" s="283"/>
      <c r="P21" s="283"/>
      <c r="Q21" s="283"/>
      <c r="R21" s="283"/>
      <c r="S21" s="283"/>
      <c r="T21" s="283"/>
      <c r="U21" s="286"/>
      <c r="V21" s="223"/>
      <c r="W21" s="225" t="str">
        <f t="shared" ref="W21:W63" si="14">IF($C21=0,"",F21/$C21)</f>
        <v/>
      </c>
      <c r="X21" s="164"/>
      <c r="Y21" s="164"/>
      <c r="Z21" s="169"/>
      <c r="AA21" s="164"/>
      <c r="AB21" s="164"/>
      <c r="AC21" s="164"/>
      <c r="AD21" s="164"/>
      <c r="AE21" s="167" t="str">
        <f t="shared" si="1"/>
        <v/>
      </c>
      <c r="AF21" s="163" t="str">
        <f t="shared" si="2"/>
        <v/>
      </c>
      <c r="AG21" s="167" t="str">
        <f t="shared" si="3"/>
        <v/>
      </c>
      <c r="AH21" s="226" t="str">
        <f t="shared" si="4"/>
        <v/>
      </c>
    </row>
    <row r="22" spans="1:34" s="24" customFormat="1" ht="13.95" customHeight="1" x14ac:dyDescent="0.3">
      <c r="A22" s="619"/>
      <c r="B22" s="278" t="s">
        <v>142</v>
      </c>
      <c r="C22" s="283"/>
      <c r="D22" s="283"/>
      <c r="E22" s="283"/>
      <c r="F22" s="283"/>
      <c r="G22" s="284"/>
      <c r="H22" s="284"/>
      <c r="I22" s="284"/>
      <c r="J22" s="162"/>
      <c r="K22" s="284"/>
      <c r="L22" s="284"/>
      <c r="M22" s="284"/>
      <c r="N22" s="283"/>
      <c r="O22" s="283"/>
      <c r="P22" s="283"/>
      <c r="Q22" s="283"/>
      <c r="R22" s="283"/>
      <c r="S22" s="283"/>
      <c r="T22" s="283"/>
      <c r="U22" s="286"/>
      <c r="V22" s="223"/>
      <c r="W22" s="225" t="str">
        <f t="shared" si="14"/>
        <v/>
      </c>
      <c r="X22" s="164"/>
      <c r="Y22" s="164"/>
      <c r="Z22" s="169"/>
      <c r="AA22" s="164"/>
      <c r="AB22" s="164"/>
      <c r="AC22" s="164"/>
      <c r="AD22" s="164"/>
      <c r="AE22" s="167" t="str">
        <f t="shared" si="1"/>
        <v/>
      </c>
      <c r="AF22" s="163" t="str">
        <f t="shared" si="2"/>
        <v/>
      </c>
      <c r="AG22" s="167" t="str">
        <f t="shared" si="3"/>
        <v/>
      </c>
      <c r="AH22" s="226" t="str">
        <f t="shared" si="4"/>
        <v/>
      </c>
    </row>
    <row r="23" spans="1:34" s="24" customFormat="1" ht="13.95" customHeight="1" x14ac:dyDescent="0.3">
      <c r="A23" s="619"/>
      <c r="B23" s="278" t="s">
        <v>143</v>
      </c>
      <c r="C23" s="283"/>
      <c r="D23" s="283"/>
      <c r="E23" s="283"/>
      <c r="F23" s="283"/>
      <c r="G23" s="283"/>
      <c r="H23" s="283"/>
      <c r="I23" s="283"/>
      <c r="J23" s="161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6"/>
      <c r="V23" s="223"/>
      <c r="W23" s="225" t="str">
        <f t="shared" si="14"/>
        <v/>
      </c>
      <c r="X23" s="163" t="str">
        <f t="shared" ref="X23:X35" si="15">IF($C23=0,"",G23/$C23)</f>
        <v/>
      </c>
      <c r="Y23" s="163" t="str">
        <f t="shared" si="11"/>
        <v/>
      </c>
      <c r="Z23" s="167" t="str">
        <f t="shared" si="12"/>
        <v/>
      </c>
      <c r="AA23" s="163" t="str">
        <f t="shared" si="7"/>
        <v/>
      </c>
      <c r="AB23" s="168" t="str">
        <f t="shared" si="8"/>
        <v/>
      </c>
      <c r="AC23" s="163" t="str">
        <f t="shared" si="9"/>
        <v/>
      </c>
      <c r="AD23" s="163" t="str">
        <f t="shared" si="13"/>
        <v/>
      </c>
      <c r="AE23" s="167" t="str">
        <f t="shared" si="1"/>
        <v/>
      </c>
      <c r="AF23" s="163" t="str">
        <f t="shared" si="2"/>
        <v/>
      </c>
      <c r="AG23" s="167" t="str">
        <f t="shared" si="3"/>
        <v/>
      </c>
      <c r="AH23" s="226" t="str">
        <f t="shared" si="4"/>
        <v/>
      </c>
    </row>
    <row r="24" spans="1:34" ht="13.95" customHeight="1" x14ac:dyDescent="0.3">
      <c r="A24" s="619" t="s">
        <v>317</v>
      </c>
      <c r="B24" s="278" t="s">
        <v>141</v>
      </c>
      <c r="C24" s="283"/>
      <c r="D24" s="283"/>
      <c r="E24" s="283"/>
      <c r="F24" s="283"/>
      <c r="G24" s="284"/>
      <c r="H24" s="284"/>
      <c r="I24" s="284"/>
      <c r="J24" s="162"/>
      <c r="K24" s="284"/>
      <c r="L24" s="284"/>
      <c r="M24" s="284"/>
      <c r="N24" s="283"/>
      <c r="O24" s="283"/>
      <c r="P24" s="283"/>
      <c r="Q24" s="283"/>
      <c r="R24" s="283"/>
      <c r="S24" s="283"/>
      <c r="T24" s="283"/>
      <c r="U24" s="286"/>
      <c r="V24" s="223"/>
      <c r="W24" s="225" t="str">
        <f t="shared" si="14"/>
        <v/>
      </c>
      <c r="X24" s="164"/>
      <c r="Y24" s="164"/>
      <c r="Z24" s="169"/>
      <c r="AA24" s="164"/>
      <c r="AB24" s="164"/>
      <c r="AC24" s="164"/>
      <c r="AD24" s="164"/>
      <c r="AE24" s="167" t="str">
        <f t="shared" si="1"/>
        <v/>
      </c>
      <c r="AF24" s="163" t="str">
        <f t="shared" si="2"/>
        <v/>
      </c>
      <c r="AG24" s="167" t="str">
        <f t="shared" si="3"/>
        <v/>
      </c>
      <c r="AH24" s="226" t="str">
        <f t="shared" si="4"/>
        <v/>
      </c>
    </row>
    <row r="25" spans="1:34" ht="13.95" customHeight="1" x14ac:dyDescent="0.3">
      <c r="A25" s="619"/>
      <c r="B25" s="278" t="s">
        <v>142</v>
      </c>
      <c r="C25" s="283"/>
      <c r="D25" s="283"/>
      <c r="E25" s="283"/>
      <c r="F25" s="283"/>
      <c r="G25" s="284"/>
      <c r="H25" s="284"/>
      <c r="I25" s="284"/>
      <c r="J25" s="162"/>
      <c r="K25" s="284"/>
      <c r="L25" s="284"/>
      <c r="M25" s="284"/>
      <c r="N25" s="283"/>
      <c r="O25" s="283"/>
      <c r="P25" s="283"/>
      <c r="Q25" s="283"/>
      <c r="R25" s="283"/>
      <c r="S25" s="283"/>
      <c r="T25" s="283"/>
      <c r="U25" s="286"/>
      <c r="V25" s="223"/>
      <c r="W25" s="225" t="str">
        <f t="shared" si="14"/>
        <v/>
      </c>
      <c r="X25" s="164"/>
      <c r="Y25" s="164"/>
      <c r="Z25" s="169"/>
      <c r="AA25" s="164"/>
      <c r="AB25" s="164"/>
      <c r="AC25" s="164"/>
      <c r="AD25" s="164"/>
      <c r="AE25" s="167" t="str">
        <f t="shared" si="1"/>
        <v/>
      </c>
      <c r="AF25" s="163" t="str">
        <f t="shared" si="2"/>
        <v/>
      </c>
      <c r="AG25" s="167" t="str">
        <f t="shared" si="3"/>
        <v/>
      </c>
      <c r="AH25" s="226" t="str">
        <f t="shared" si="4"/>
        <v/>
      </c>
    </row>
    <row r="26" spans="1:34" ht="13.95" customHeight="1" x14ac:dyDescent="0.3">
      <c r="A26" s="619"/>
      <c r="B26" s="278" t="s">
        <v>143</v>
      </c>
      <c r="C26" s="283"/>
      <c r="D26" s="283"/>
      <c r="E26" s="283"/>
      <c r="F26" s="283"/>
      <c r="G26" s="283"/>
      <c r="H26" s="283"/>
      <c r="I26" s="283"/>
      <c r="J26" s="161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6"/>
      <c r="V26" s="223"/>
      <c r="W26" s="225" t="str">
        <f t="shared" si="14"/>
        <v/>
      </c>
      <c r="X26" s="163" t="str">
        <f t="shared" ref="X26" si="16">IF($C26=0,"",G26/$C26)</f>
        <v/>
      </c>
      <c r="Y26" s="163" t="str">
        <f t="shared" ref="Y26:Y35" si="17">IF($G26=0,"",H26/$G26)</f>
        <v/>
      </c>
      <c r="Z26" s="167" t="str">
        <f t="shared" ref="Z26:Z35" si="18">IF((I26+K26+L26+M26)=0,"",1-(M26/(I26+K26+L26+M26)))</f>
        <v/>
      </c>
      <c r="AA26" s="163" t="str">
        <f t="shared" ref="AA26" si="19">IF(($I26+$K26+$L26)=0,"",I26/($I26+$L26+$K26))</f>
        <v/>
      </c>
      <c r="AB26" s="168" t="str">
        <f t="shared" si="8"/>
        <v/>
      </c>
      <c r="AC26" s="163" t="str">
        <f t="shared" ref="AC26" si="20">IF(($I26+$K26+$L26)=0,"",K26/($K26+$L26+$I26))</f>
        <v/>
      </c>
      <c r="AD26" s="163" t="str">
        <f t="shared" ref="AD26:AD35" si="21">IF(($I26+$K26+$L26)=0,"",($I26+$K26)/($I26+$K26+$L26))</f>
        <v/>
      </c>
      <c r="AE26" s="167" t="str">
        <f t="shared" si="1"/>
        <v/>
      </c>
      <c r="AF26" s="163" t="str">
        <f t="shared" si="2"/>
        <v/>
      </c>
      <c r="AG26" s="167" t="str">
        <f t="shared" si="3"/>
        <v/>
      </c>
      <c r="AH26" s="226" t="str">
        <f t="shared" si="4"/>
        <v/>
      </c>
    </row>
    <row r="27" spans="1:34" ht="13.95" customHeight="1" x14ac:dyDescent="0.3">
      <c r="A27" s="619" t="s">
        <v>318</v>
      </c>
      <c r="B27" s="278" t="s">
        <v>141</v>
      </c>
      <c r="C27" s="283"/>
      <c r="D27" s="283"/>
      <c r="E27" s="283"/>
      <c r="F27" s="283"/>
      <c r="G27" s="284"/>
      <c r="H27" s="284"/>
      <c r="I27" s="284"/>
      <c r="J27" s="249"/>
      <c r="K27" s="284"/>
      <c r="L27" s="284"/>
      <c r="M27" s="284"/>
      <c r="N27" s="283"/>
      <c r="O27" s="283"/>
      <c r="P27" s="283"/>
      <c r="Q27" s="283"/>
      <c r="R27" s="283"/>
      <c r="S27" s="283"/>
      <c r="T27" s="283"/>
      <c r="U27" s="286"/>
      <c r="V27" s="223"/>
      <c r="W27" s="225" t="str">
        <f t="shared" si="14"/>
        <v/>
      </c>
      <c r="X27" s="164"/>
      <c r="Y27" s="164"/>
      <c r="Z27" s="169"/>
      <c r="AA27" s="164"/>
      <c r="AB27" s="164"/>
      <c r="AC27" s="164"/>
      <c r="AD27" s="164"/>
      <c r="AE27" s="167" t="str">
        <f t="shared" si="1"/>
        <v/>
      </c>
      <c r="AF27" s="163" t="str">
        <f t="shared" si="2"/>
        <v/>
      </c>
      <c r="AG27" s="167" t="str">
        <f t="shared" si="3"/>
        <v/>
      </c>
      <c r="AH27" s="226" t="str">
        <f t="shared" si="4"/>
        <v/>
      </c>
    </row>
    <row r="28" spans="1:34" ht="13.95" customHeight="1" x14ac:dyDescent="0.3">
      <c r="A28" s="619"/>
      <c r="B28" s="278" t="s">
        <v>142</v>
      </c>
      <c r="C28" s="283"/>
      <c r="D28" s="283"/>
      <c r="E28" s="283"/>
      <c r="F28" s="283"/>
      <c r="G28" s="284"/>
      <c r="H28" s="284"/>
      <c r="I28" s="284"/>
      <c r="J28" s="249"/>
      <c r="K28" s="284"/>
      <c r="L28" s="284"/>
      <c r="M28" s="284"/>
      <c r="N28" s="283"/>
      <c r="O28" s="283"/>
      <c r="P28" s="283"/>
      <c r="Q28" s="283"/>
      <c r="R28" s="283"/>
      <c r="S28" s="283"/>
      <c r="T28" s="283"/>
      <c r="U28" s="286"/>
      <c r="V28" s="223"/>
      <c r="W28" s="225" t="str">
        <f t="shared" si="14"/>
        <v/>
      </c>
      <c r="X28" s="164"/>
      <c r="Y28" s="164"/>
      <c r="Z28" s="169"/>
      <c r="AA28" s="164"/>
      <c r="AB28" s="164"/>
      <c r="AC28" s="164"/>
      <c r="AD28" s="164"/>
      <c r="AE28" s="167" t="str">
        <f t="shared" si="1"/>
        <v/>
      </c>
      <c r="AF28" s="163" t="str">
        <f t="shared" si="2"/>
        <v/>
      </c>
      <c r="AG28" s="167" t="str">
        <f t="shared" si="3"/>
        <v/>
      </c>
      <c r="AH28" s="226" t="str">
        <f t="shared" si="4"/>
        <v/>
      </c>
    </row>
    <row r="29" spans="1:34" ht="13.95" customHeight="1" x14ac:dyDescent="0.3">
      <c r="A29" s="619"/>
      <c r="B29" s="278" t="s">
        <v>143</v>
      </c>
      <c r="C29" s="283"/>
      <c r="D29" s="283"/>
      <c r="E29" s="283"/>
      <c r="F29" s="283"/>
      <c r="G29" s="283"/>
      <c r="H29" s="283"/>
      <c r="I29" s="283"/>
      <c r="J29" s="171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6"/>
      <c r="V29" s="223"/>
      <c r="W29" s="225" t="str">
        <f t="shared" si="14"/>
        <v/>
      </c>
      <c r="X29" s="163" t="str">
        <f t="shared" ref="X29" si="22">IF($C29=0,"",G29/$C29)</f>
        <v/>
      </c>
      <c r="Y29" s="163" t="str">
        <f t="shared" si="17"/>
        <v/>
      </c>
      <c r="Z29" s="167" t="str">
        <f t="shared" si="18"/>
        <v/>
      </c>
      <c r="AA29" s="163" t="str">
        <f t="shared" ref="AA29" si="23">IF(($I29+$K29+$L29)=0,"",I29/($I29+$L29+$K29))</f>
        <v/>
      </c>
      <c r="AB29" s="168" t="str">
        <f t="shared" si="8"/>
        <v/>
      </c>
      <c r="AC29" s="163" t="str">
        <f t="shared" ref="AC29" si="24">IF(($I29+$K29+$L29)=0,"",K29/($K29+$L29+$I29))</f>
        <v/>
      </c>
      <c r="AD29" s="163" t="str">
        <f t="shared" si="21"/>
        <v/>
      </c>
      <c r="AE29" s="167" t="str">
        <f t="shared" si="1"/>
        <v/>
      </c>
      <c r="AF29" s="163" t="str">
        <f t="shared" si="2"/>
        <v/>
      </c>
      <c r="AG29" s="167" t="str">
        <f t="shared" si="3"/>
        <v/>
      </c>
      <c r="AH29" s="226" t="str">
        <f t="shared" si="4"/>
        <v/>
      </c>
    </row>
    <row r="30" spans="1:34" ht="13.95" customHeight="1" x14ac:dyDescent="0.3">
      <c r="A30" s="619" t="s">
        <v>319</v>
      </c>
      <c r="B30" s="278" t="s">
        <v>141</v>
      </c>
      <c r="C30" s="283"/>
      <c r="D30" s="283"/>
      <c r="E30" s="283"/>
      <c r="F30" s="283"/>
      <c r="G30" s="284"/>
      <c r="H30" s="284"/>
      <c r="I30" s="284"/>
      <c r="J30" s="249"/>
      <c r="K30" s="284"/>
      <c r="L30" s="284"/>
      <c r="M30" s="284"/>
      <c r="N30" s="283"/>
      <c r="O30" s="283"/>
      <c r="P30" s="283"/>
      <c r="Q30" s="283"/>
      <c r="R30" s="283"/>
      <c r="S30" s="283"/>
      <c r="T30" s="283"/>
      <c r="U30" s="286"/>
      <c r="V30" s="223"/>
      <c r="W30" s="225" t="str">
        <f t="shared" si="14"/>
        <v/>
      </c>
      <c r="X30" s="164"/>
      <c r="Y30" s="164"/>
      <c r="Z30" s="169"/>
      <c r="AA30" s="164"/>
      <c r="AB30" s="164"/>
      <c r="AC30" s="164"/>
      <c r="AD30" s="164"/>
      <c r="AE30" s="167" t="str">
        <f t="shared" si="1"/>
        <v/>
      </c>
      <c r="AF30" s="163" t="str">
        <f t="shared" si="2"/>
        <v/>
      </c>
      <c r="AG30" s="167" t="str">
        <f t="shared" si="3"/>
        <v/>
      </c>
      <c r="AH30" s="226" t="str">
        <f t="shared" si="4"/>
        <v/>
      </c>
    </row>
    <row r="31" spans="1:34" ht="13.95" customHeight="1" x14ac:dyDescent="0.3">
      <c r="A31" s="619"/>
      <c r="B31" s="278" t="s">
        <v>142</v>
      </c>
      <c r="C31" s="283"/>
      <c r="D31" s="283"/>
      <c r="E31" s="283"/>
      <c r="F31" s="283"/>
      <c r="G31" s="284"/>
      <c r="H31" s="284"/>
      <c r="I31" s="284"/>
      <c r="J31" s="249"/>
      <c r="K31" s="284"/>
      <c r="L31" s="284"/>
      <c r="M31" s="284"/>
      <c r="N31" s="283"/>
      <c r="O31" s="283"/>
      <c r="P31" s="283"/>
      <c r="Q31" s="283"/>
      <c r="R31" s="283"/>
      <c r="S31" s="283"/>
      <c r="T31" s="283"/>
      <c r="U31" s="286"/>
      <c r="V31" s="223"/>
      <c r="W31" s="225" t="str">
        <f t="shared" si="14"/>
        <v/>
      </c>
      <c r="X31" s="164"/>
      <c r="Y31" s="164"/>
      <c r="Z31" s="169"/>
      <c r="AA31" s="164"/>
      <c r="AB31" s="164"/>
      <c r="AC31" s="164"/>
      <c r="AD31" s="164"/>
      <c r="AE31" s="167" t="str">
        <f t="shared" si="1"/>
        <v/>
      </c>
      <c r="AF31" s="163" t="str">
        <f t="shared" si="2"/>
        <v/>
      </c>
      <c r="AG31" s="167" t="str">
        <f t="shared" si="3"/>
        <v/>
      </c>
      <c r="AH31" s="226" t="str">
        <f t="shared" si="4"/>
        <v/>
      </c>
    </row>
    <row r="32" spans="1:34" ht="13.95" customHeight="1" x14ac:dyDescent="0.3">
      <c r="A32" s="619"/>
      <c r="B32" s="278" t="s">
        <v>143</v>
      </c>
      <c r="C32" s="283"/>
      <c r="D32" s="283"/>
      <c r="E32" s="283"/>
      <c r="F32" s="283"/>
      <c r="G32" s="283"/>
      <c r="H32" s="283"/>
      <c r="I32" s="283"/>
      <c r="J32" s="171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6"/>
      <c r="V32" s="223"/>
      <c r="W32" s="225" t="str">
        <f t="shared" si="14"/>
        <v/>
      </c>
      <c r="X32" s="163" t="str">
        <f t="shared" ref="X32" si="25">IF($C32=0,"",G32/$C32)</f>
        <v/>
      </c>
      <c r="Y32" s="163" t="str">
        <f t="shared" ref="Y32" si="26">IF($G32=0,"",H32/$G32)</f>
        <v/>
      </c>
      <c r="Z32" s="167" t="str">
        <f t="shared" ref="Z32" si="27">IF((I32+K32+L32+M32)=0,"",1-(M32/(I32+K32+L32+M32)))</f>
        <v/>
      </c>
      <c r="AA32" s="163" t="str">
        <f t="shared" ref="AA32" si="28">IF(($I32+$K32+$L32)=0,"",I32/($I32+$L32+$K32))</f>
        <v/>
      </c>
      <c r="AB32" s="168" t="str">
        <f t="shared" si="8"/>
        <v/>
      </c>
      <c r="AC32" s="163" t="str">
        <f t="shared" ref="AC32" si="29">IF(($I32+$K32+$L32)=0,"",K32/($K32+$L32+$I32))</f>
        <v/>
      </c>
      <c r="AD32" s="163" t="str">
        <f t="shared" si="21"/>
        <v/>
      </c>
      <c r="AE32" s="167" t="str">
        <f t="shared" si="1"/>
        <v/>
      </c>
      <c r="AF32" s="163" t="str">
        <f t="shared" si="2"/>
        <v/>
      </c>
      <c r="AG32" s="167" t="str">
        <f t="shared" si="3"/>
        <v/>
      </c>
      <c r="AH32" s="226" t="str">
        <f t="shared" si="4"/>
        <v/>
      </c>
    </row>
    <row r="33" spans="1:34" ht="13.95" customHeight="1" x14ac:dyDescent="0.3">
      <c r="A33" s="619" t="s">
        <v>320</v>
      </c>
      <c r="B33" s="278" t="s">
        <v>141</v>
      </c>
      <c r="C33" s="283"/>
      <c r="D33" s="283"/>
      <c r="E33" s="283"/>
      <c r="F33" s="283"/>
      <c r="G33" s="284"/>
      <c r="H33" s="284"/>
      <c r="I33" s="284"/>
      <c r="J33" s="249"/>
      <c r="K33" s="284"/>
      <c r="L33" s="284"/>
      <c r="M33" s="284"/>
      <c r="N33" s="283"/>
      <c r="O33" s="283"/>
      <c r="P33" s="283"/>
      <c r="Q33" s="283"/>
      <c r="R33" s="283"/>
      <c r="S33" s="283"/>
      <c r="T33" s="283"/>
      <c r="U33" s="286"/>
      <c r="V33" s="223"/>
      <c r="W33" s="225" t="str">
        <f t="shared" si="14"/>
        <v/>
      </c>
      <c r="X33" s="164"/>
      <c r="Y33" s="164"/>
      <c r="Z33" s="169"/>
      <c r="AA33" s="164"/>
      <c r="AB33" s="164"/>
      <c r="AC33" s="164"/>
      <c r="AD33" s="164"/>
      <c r="AE33" s="167" t="str">
        <f t="shared" si="1"/>
        <v/>
      </c>
      <c r="AF33" s="163" t="str">
        <f t="shared" si="2"/>
        <v/>
      </c>
      <c r="AG33" s="167" t="str">
        <f t="shared" si="3"/>
        <v/>
      </c>
      <c r="AH33" s="226" t="str">
        <f t="shared" si="4"/>
        <v/>
      </c>
    </row>
    <row r="34" spans="1:34" ht="13.95" customHeight="1" x14ac:dyDescent="0.3">
      <c r="A34" s="619"/>
      <c r="B34" s="278" t="s">
        <v>142</v>
      </c>
      <c r="C34" s="283"/>
      <c r="D34" s="283"/>
      <c r="E34" s="283"/>
      <c r="F34" s="283"/>
      <c r="G34" s="284"/>
      <c r="H34" s="284"/>
      <c r="I34" s="284"/>
      <c r="J34" s="249"/>
      <c r="K34" s="284"/>
      <c r="L34" s="284"/>
      <c r="M34" s="284"/>
      <c r="N34" s="283"/>
      <c r="O34" s="283"/>
      <c r="P34" s="283"/>
      <c r="Q34" s="283"/>
      <c r="R34" s="283"/>
      <c r="S34" s="283"/>
      <c r="T34" s="283"/>
      <c r="U34" s="286"/>
      <c r="V34" s="223"/>
      <c r="W34" s="225" t="str">
        <f t="shared" si="14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1"/>
        <v/>
      </c>
      <c r="AF34" s="163" t="str">
        <f t="shared" si="2"/>
        <v/>
      </c>
      <c r="AG34" s="167" t="str">
        <f t="shared" si="3"/>
        <v/>
      </c>
      <c r="AH34" s="226" t="str">
        <f t="shared" si="4"/>
        <v/>
      </c>
    </row>
    <row r="35" spans="1:34" ht="13.95" customHeight="1" x14ac:dyDescent="0.3">
      <c r="A35" s="619"/>
      <c r="B35" s="278" t="s">
        <v>143</v>
      </c>
      <c r="C35" s="283"/>
      <c r="D35" s="283"/>
      <c r="E35" s="283"/>
      <c r="F35" s="283"/>
      <c r="G35" s="283"/>
      <c r="H35" s="283"/>
      <c r="I35" s="283"/>
      <c r="J35" s="171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6"/>
      <c r="V35" s="223"/>
      <c r="W35" s="225" t="str">
        <f t="shared" si="14"/>
        <v/>
      </c>
      <c r="X35" s="163" t="str">
        <f t="shared" si="15"/>
        <v/>
      </c>
      <c r="Y35" s="163" t="str">
        <f t="shared" si="17"/>
        <v/>
      </c>
      <c r="Z35" s="167" t="str">
        <f t="shared" si="18"/>
        <v/>
      </c>
      <c r="AA35" s="163" t="str">
        <f t="shared" si="7"/>
        <v/>
      </c>
      <c r="AB35" s="168" t="str">
        <f t="shared" si="8"/>
        <v/>
      </c>
      <c r="AC35" s="163" t="str">
        <f t="shared" si="9"/>
        <v/>
      </c>
      <c r="AD35" s="163" t="str">
        <f t="shared" si="21"/>
        <v/>
      </c>
      <c r="AE35" s="167" t="str">
        <f t="shared" si="1"/>
        <v/>
      </c>
      <c r="AF35" s="163" t="str">
        <f t="shared" si="2"/>
        <v/>
      </c>
      <c r="AG35" s="167" t="str">
        <f t="shared" si="3"/>
        <v/>
      </c>
      <c r="AH35" s="226" t="str">
        <f t="shared" si="4"/>
        <v/>
      </c>
    </row>
    <row r="36" spans="1:34" ht="13.95" customHeight="1" x14ac:dyDescent="0.3">
      <c r="A36" s="619" t="s">
        <v>321</v>
      </c>
      <c r="B36" s="278" t="s">
        <v>141</v>
      </c>
      <c r="C36" s="283"/>
      <c r="D36" s="283"/>
      <c r="E36" s="283"/>
      <c r="F36" s="283"/>
      <c r="G36" s="284"/>
      <c r="H36" s="284"/>
      <c r="I36" s="284"/>
      <c r="J36" s="162"/>
      <c r="K36" s="284"/>
      <c r="L36" s="284"/>
      <c r="M36" s="284"/>
      <c r="N36" s="283"/>
      <c r="O36" s="283"/>
      <c r="P36" s="283"/>
      <c r="Q36" s="283"/>
      <c r="R36" s="283"/>
      <c r="S36" s="283"/>
      <c r="T36" s="283"/>
      <c r="U36" s="286"/>
      <c r="V36" s="223"/>
      <c r="W36" s="225" t="str">
        <f t="shared" si="14"/>
        <v/>
      </c>
      <c r="X36" s="164"/>
      <c r="Y36" s="164"/>
      <c r="Z36" s="169"/>
      <c r="AA36" s="164"/>
      <c r="AB36" s="164"/>
      <c r="AC36" s="164"/>
      <c r="AD36" s="164"/>
      <c r="AE36" s="167" t="str">
        <f t="shared" si="1"/>
        <v/>
      </c>
      <c r="AF36" s="163" t="str">
        <f t="shared" si="2"/>
        <v/>
      </c>
      <c r="AG36" s="167" t="str">
        <f t="shared" si="3"/>
        <v/>
      </c>
      <c r="AH36" s="226" t="str">
        <f t="shared" si="4"/>
        <v/>
      </c>
    </row>
    <row r="37" spans="1:34" ht="13.95" customHeight="1" x14ac:dyDescent="0.3">
      <c r="A37" s="619"/>
      <c r="B37" s="278" t="s">
        <v>142</v>
      </c>
      <c r="C37" s="283"/>
      <c r="D37" s="283"/>
      <c r="E37" s="283"/>
      <c r="F37" s="283"/>
      <c r="G37" s="284"/>
      <c r="H37" s="284"/>
      <c r="I37" s="284"/>
      <c r="J37" s="162"/>
      <c r="K37" s="284"/>
      <c r="L37" s="284"/>
      <c r="M37" s="284"/>
      <c r="N37" s="283"/>
      <c r="O37" s="283"/>
      <c r="P37" s="283"/>
      <c r="Q37" s="283"/>
      <c r="R37" s="283"/>
      <c r="S37" s="283"/>
      <c r="T37" s="283"/>
      <c r="U37" s="286"/>
      <c r="V37" s="223"/>
      <c r="W37" s="225" t="str">
        <f t="shared" si="14"/>
        <v/>
      </c>
      <c r="X37" s="164"/>
      <c r="Y37" s="164"/>
      <c r="Z37" s="169"/>
      <c r="AA37" s="164"/>
      <c r="AB37" s="164"/>
      <c r="AC37" s="164"/>
      <c r="AD37" s="164"/>
      <c r="AE37" s="167" t="str">
        <f t="shared" si="1"/>
        <v/>
      </c>
      <c r="AF37" s="163" t="str">
        <f t="shared" si="2"/>
        <v/>
      </c>
      <c r="AG37" s="167" t="str">
        <f t="shared" si="3"/>
        <v/>
      </c>
      <c r="AH37" s="226" t="str">
        <f t="shared" si="4"/>
        <v/>
      </c>
    </row>
    <row r="38" spans="1:34" ht="13.95" customHeight="1" x14ac:dyDescent="0.3">
      <c r="A38" s="619"/>
      <c r="B38" s="278" t="s">
        <v>143</v>
      </c>
      <c r="C38" s="283"/>
      <c r="D38" s="283"/>
      <c r="E38" s="283"/>
      <c r="F38" s="283"/>
      <c r="G38" s="283"/>
      <c r="H38" s="283"/>
      <c r="I38" s="283"/>
      <c r="J38" s="161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6"/>
      <c r="V38" s="223"/>
      <c r="W38" s="225" t="str">
        <f t="shared" si="14"/>
        <v/>
      </c>
      <c r="X38" s="163" t="str">
        <f t="shared" ref="X38:X62" si="30">IF($C38=0,"",G38/$C38)</f>
        <v/>
      </c>
      <c r="Y38" s="163" t="str">
        <f t="shared" ref="Y38:Y63" si="31">IF($G38=0,"",H38/$G38)</f>
        <v/>
      </c>
      <c r="Z38" s="167" t="str">
        <f t="shared" ref="Z38:Z63" si="32">IF((I38+K38+L38+M38)=0,"",1-(M38/(I38+K38+L38+M38)))</f>
        <v/>
      </c>
      <c r="AA38" s="163" t="str">
        <f t="shared" si="7"/>
        <v/>
      </c>
      <c r="AB38" s="168" t="str">
        <f t="shared" si="8"/>
        <v/>
      </c>
      <c r="AC38" s="163" t="str">
        <f t="shared" si="9"/>
        <v/>
      </c>
      <c r="AD38" s="163" t="str">
        <f t="shared" ref="AD38:AD63" si="33">IF(($I38+$K38+$L38)=0,"",($I38+$K38)/($I38+$K38+$L38))</f>
        <v/>
      </c>
      <c r="AE38" s="167" t="str">
        <f t="shared" si="1"/>
        <v/>
      </c>
      <c r="AF38" s="163" t="str">
        <f t="shared" si="2"/>
        <v/>
      </c>
      <c r="AG38" s="167" t="str">
        <f t="shared" si="3"/>
        <v/>
      </c>
      <c r="AH38" s="226" t="str">
        <f t="shared" si="4"/>
        <v/>
      </c>
    </row>
    <row r="39" spans="1:34" ht="13.95" customHeight="1" x14ac:dyDescent="0.3">
      <c r="A39" s="619" t="s">
        <v>322</v>
      </c>
      <c r="B39" s="278" t="s">
        <v>141</v>
      </c>
      <c r="C39" s="283"/>
      <c r="D39" s="283"/>
      <c r="E39" s="283"/>
      <c r="F39" s="283"/>
      <c r="G39" s="284"/>
      <c r="H39" s="284"/>
      <c r="I39" s="284"/>
      <c r="J39" s="162"/>
      <c r="K39" s="284"/>
      <c r="L39" s="284"/>
      <c r="M39" s="284"/>
      <c r="N39" s="283"/>
      <c r="O39" s="283"/>
      <c r="P39" s="283"/>
      <c r="Q39" s="283"/>
      <c r="R39" s="283"/>
      <c r="S39" s="283"/>
      <c r="T39" s="283"/>
      <c r="U39" s="286"/>
      <c r="V39" s="223"/>
      <c r="W39" s="225" t="str">
        <f t="shared" si="14"/>
        <v/>
      </c>
      <c r="X39" s="164"/>
      <c r="Y39" s="164"/>
      <c r="Z39" s="169"/>
      <c r="AA39" s="164"/>
      <c r="AB39" s="164"/>
      <c r="AC39" s="164"/>
      <c r="AD39" s="164"/>
      <c r="AE39" s="167" t="str">
        <f t="shared" si="1"/>
        <v/>
      </c>
      <c r="AF39" s="163" t="str">
        <f t="shared" si="2"/>
        <v/>
      </c>
      <c r="AG39" s="167" t="str">
        <f t="shared" si="3"/>
        <v/>
      </c>
      <c r="AH39" s="226" t="str">
        <f t="shared" si="4"/>
        <v/>
      </c>
    </row>
    <row r="40" spans="1:34" ht="13.95" customHeight="1" x14ac:dyDescent="0.3">
      <c r="A40" s="619"/>
      <c r="B40" s="278" t="s">
        <v>142</v>
      </c>
      <c r="C40" s="283"/>
      <c r="D40" s="283"/>
      <c r="E40" s="283"/>
      <c r="F40" s="283"/>
      <c r="G40" s="284"/>
      <c r="H40" s="284"/>
      <c r="I40" s="284"/>
      <c r="J40" s="162"/>
      <c r="K40" s="284"/>
      <c r="L40" s="284"/>
      <c r="M40" s="284"/>
      <c r="N40" s="283"/>
      <c r="O40" s="283"/>
      <c r="P40" s="283"/>
      <c r="Q40" s="283"/>
      <c r="R40" s="283"/>
      <c r="S40" s="283"/>
      <c r="T40" s="283"/>
      <c r="U40" s="286"/>
      <c r="V40" s="223"/>
      <c r="W40" s="225" t="str">
        <f t="shared" si="14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1"/>
        <v/>
      </c>
      <c r="AF40" s="163" t="str">
        <f t="shared" si="2"/>
        <v/>
      </c>
      <c r="AG40" s="167" t="str">
        <f t="shared" si="3"/>
        <v/>
      </c>
      <c r="AH40" s="226" t="str">
        <f t="shared" si="4"/>
        <v/>
      </c>
    </row>
    <row r="41" spans="1:34" ht="13.95" customHeight="1" x14ac:dyDescent="0.3">
      <c r="A41" s="619"/>
      <c r="B41" s="278" t="s">
        <v>143</v>
      </c>
      <c r="C41" s="283"/>
      <c r="D41" s="283"/>
      <c r="E41" s="283"/>
      <c r="F41" s="283"/>
      <c r="G41" s="283"/>
      <c r="H41" s="283"/>
      <c r="I41" s="283"/>
      <c r="J41" s="161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6"/>
      <c r="V41" s="223"/>
      <c r="W41" s="225" t="str">
        <f t="shared" si="14"/>
        <v/>
      </c>
      <c r="X41" s="163" t="str">
        <f t="shared" si="30"/>
        <v/>
      </c>
      <c r="Y41" s="163" t="str">
        <f t="shared" si="31"/>
        <v/>
      </c>
      <c r="Z41" s="167" t="str">
        <f t="shared" si="32"/>
        <v/>
      </c>
      <c r="AA41" s="163" t="str">
        <f t="shared" si="7"/>
        <v/>
      </c>
      <c r="AB41" s="168" t="str">
        <f t="shared" si="8"/>
        <v/>
      </c>
      <c r="AC41" s="163" t="str">
        <f t="shared" si="9"/>
        <v/>
      </c>
      <c r="AD41" s="163" t="str">
        <f t="shared" si="33"/>
        <v/>
      </c>
      <c r="AE41" s="167" t="str">
        <f t="shared" si="1"/>
        <v/>
      </c>
      <c r="AF41" s="163" t="str">
        <f t="shared" si="2"/>
        <v/>
      </c>
      <c r="AG41" s="167" t="str">
        <f t="shared" si="3"/>
        <v/>
      </c>
      <c r="AH41" s="226" t="str">
        <f t="shared" si="4"/>
        <v/>
      </c>
    </row>
    <row r="42" spans="1:34" ht="13.95" customHeight="1" x14ac:dyDescent="0.3">
      <c r="A42" s="619" t="s">
        <v>323</v>
      </c>
      <c r="B42" s="278" t="s">
        <v>141</v>
      </c>
      <c r="C42" s="283"/>
      <c r="D42" s="283"/>
      <c r="E42" s="283"/>
      <c r="F42" s="283"/>
      <c r="G42" s="284"/>
      <c r="H42" s="284"/>
      <c r="I42" s="284"/>
      <c r="J42" s="162"/>
      <c r="K42" s="284"/>
      <c r="L42" s="284"/>
      <c r="M42" s="284"/>
      <c r="N42" s="283"/>
      <c r="O42" s="283"/>
      <c r="P42" s="283"/>
      <c r="Q42" s="283"/>
      <c r="R42" s="283"/>
      <c r="S42" s="283"/>
      <c r="T42" s="283"/>
      <c r="U42" s="286"/>
      <c r="V42" s="223"/>
      <c r="W42" s="225" t="str">
        <f t="shared" si="14"/>
        <v/>
      </c>
      <c r="X42" s="164"/>
      <c r="Y42" s="164"/>
      <c r="Z42" s="169"/>
      <c r="AA42" s="164"/>
      <c r="AB42" s="164"/>
      <c r="AC42" s="164"/>
      <c r="AD42" s="164"/>
      <c r="AE42" s="167" t="str">
        <f t="shared" si="1"/>
        <v/>
      </c>
      <c r="AF42" s="163" t="str">
        <f t="shared" si="2"/>
        <v/>
      </c>
      <c r="AG42" s="167" t="str">
        <f t="shared" si="3"/>
        <v/>
      </c>
      <c r="AH42" s="226" t="str">
        <f t="shared" si="4"/>
        <v/>
      </c>
    </row>
    <row r="43" spans="1:34" ht="13.95" customHeight="1" x14ac:dyDescent="0.3">
      <c r="A43" s="619"/>
      <c r="B43" s="278" t="s">
        <v>142</v>
      </c>
      <c r="C43" s="283"/>
      <c r="D43" s="283"/>
      <c r="E43" s="283"/>
      <c r="F43" s="283"/>
      <c r="G43" s="284"/>
      <c r="H43" s="284"/>
      <c r="I43" s="284"/>
      <c r="J43" s="162"/>
      <c r="K43" s="284"/>
      <c r="L43" s="284"/>
      <c r="M43" s="284"/>
      <c r="N43" s="283"/>
      <c r="O43" s="283"/>
      <c r="P43" s="283"/>
      <c r="Q43" s="283"/>
      <c r="R43" s="283"/>
      <c r="S43" s="283"/>
      <c r="T43" s="283"/>
      <c r="U43" s="286"/>
      <c r="V43" s="223"/>
      <c r="W43" s="225" t="str">
        <f t="shared" si="14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1"/>
        <v/>
      </c>
      <c r="AF43" s="163" t="str">
        <f t="shared" si="2"/>
        <v/>
      </c>
      <c r="AG43" s="167" t="str">
        <f t="shared" si="3"/>
        <v/>
      </c>
      <c r="AH43" s="226" t="str">
        <f t="shared" si="4"/>
        <v/>
      </c>
    </row>
    <row r="44" spans="1:34" ht="13.95" customHeight="1" x14ac:dyDescent="0.3">
      <c r="A44" s="619"/>
      <c r="B44" s="278" t="s">
        <v>143</v>
      </c>
      <c r="C44" s="283"/>
      <c r="D44" s="283"/>
      <c r="E44" s="283"/>
      <c r="F44" s="283"/>
      <c r="G44" s="283"/>
      <c r="H44" s="283"/>
      <c r="I44" s="283"/>
      <c r="J44" s="161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6"/>
      <c r="V44" s="223"/>
      <c r="W44" s="225" t="str">
        <f t="shared" si="14"/>
        <v/>
      </c>
      <c r="X44" s="163" t="str">
        <f t="shared" ref="X44" si="34">IF($C44=0,"",G44/$C44)</f>
        <v/>
      </c>
      <c r="Y44" s="163" t="str">
        <f t="shared" ref="Y44" si="35">IF($G44=0,"",H44/$G44)</f>
        <v/>
      </c>
      <c r="Z44" s="167" t="str">
        <f t="shared" ref="Z44" si="36">IF((I44+K44+L44+M44)=0,"",1-(M44/(I44+K44+L44+M44)))</f>
        <v/>
      </c>
      <c r="AA44" s="163" t="str">
        <f t="shared" ref="AA44" si="37">IF(($I44+$K44+$L44)=0,"",I44/($I44+$L44+$K44))</f>
        <v/>
      </c>
      <c r="AB44" s="168" t="str">
        <f t="shared" si="8"/>
        <v/>
      </c>
      <c r="AC44" s="163" t="str">
        <f t="shared" ref="AC44" si="38">IF(($I44+$K44+$L44)=0,"",K44/($K44+$L44+$I44))</f>
        <v/>
      </c>
      <c r="AD44" s="163" t="str">
        <f t="shared" si="33"/>
        <v/>
      </c>
      <c r="AE44" s="167" t="str">
        <f t="shared" si="1"/>
        <v/>
      </c>
      <c r="AF44" s="163" t="str">
        <f t="shared" si="2"/>
        <v/>
      </c>
      <c r="AG44" s="167" t="str">
        <f t="shared" si="3"/>
        <v/>
      </c>
      <c r="AH44" s="226" t="str">
        <f t="shared" si="4"/>
        <v/>
      </c>
    </row>
    <row r="45" spans="1:34" ht="13.95" customHeight="1" x14ac:dyDescent="0.3">
      <c r="A45" s="619" t="s">
        <v>324</v>
      </c>
      <c r="B45" s="278" t="s">
        <v>141</v>
      </c>
      <c r="C45" s="283"/>
      <c r="D45" s="283"/>
      <c r="E45" s="283"/>
      <c r="F45" s="283"/>
      <c r="G45" s="284"/>
      <c r="H45" s="284"/>
      <c r="I45" s="284"/>
      <c r="J45" s="162"/>
      <c r="K45" s="284"/>
      <c r="L45" s="284"/>
      <c r="M45" s="284"/>
      <c r="N45" s="283"/>
      <c r="O45" s="283"/>
      <c r="P45" s="283"/>
      <c r="Q45" s="283"/>
      <c r="R45" s="283"/>
      <c r="S45" s="283"/>
      <c r="T45" s="283"/>
      <c r="U45" s="286"/>
      <c r="V45" s="223"/>
      <c r="W45" s="225" t="str">
        <f t="shared" si="14"/>
        <v/>
      </c>
      <c r="X45" s="164"/>
      <c r="Y45" s="164"/>
      <c r="Z45" s="169"/>
      <c r="AA45" s="164"/>
      <c r="AB45" s="164"/>
      <c r="AC45" s="164"/>
      <c r="AD45" s="164"/>
      <c r="AE45" s="167" t="str">
        <f t="shared" si="1"/>
        <v/>
      </c>
      <c r="AF45" s="163" t="str">
        <f t="shared" si="2"/>
        <v/>
      </c>
      <c r="AG45" s="167" t="str">
        <f t="shared" si="3"/>
        <v/>
      </c>
      <c r="AH45" s="226" t="str">
        <f t="shared" si="4"/>
        <v/>
      </c>
    </row>
    <row r="46" spans="1:34" ht="13.95" customHeight="1" x14ac:dyDescent="0.3">
      <c r="A46" s="619"/>
      <c r="B46" s="278" t="s">
        <v>142</v>
      </c>
      <c r="C46" s="283"/>
      <c r="D46" s="283"/>
      <c r="E46" s="283"/>
      <c r="F46" s="283"/>
      <c r="G46" s="284"/>
      <c r="H46" s="284"/>
      <c r="I46" s="284"/>
      <c r="J46" s="162"/>
      <c r="K46" s="284"/>
      <c r="L46" s="284"/>
      <c r="M46" s="284"/>
      <c r="N46" s="283"/>
      <c r="O46" s="283"/>
      <c r="P46" s="283"/>
      <c r="Q46" s="283"/>
      <c r="R46" s="283"/>
      <c r="S46" s="283"/>
      <c r="T46" s="283"/>
      <c r="U46" s="286"/>
      <c r="V46" s="223"/>
      <c r="W46" s="225" t="str">
        <f t="shared" si="14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1"/>
        <v/>
      </c>
      <c r="AF46" s="163" t="str">
        <f t="shared" si="2"/>
        <v/>
      </c>
      <c r="AG46" s="167" t="str">
        <f t="shared" si="3"/>
        <v/>
      </c>
      <c r="AH46" s="226" t="str">
        <f t="shared" si="4"/>
        <v/>
      </c>
    </row>
    <row r="47" spans="1:34" ht="13.95" customHeight="1" x14ac:dyDescent="0.3">
      <c r="A47" s="619"/>
      <c r="B47" s="278" t="s">
        <v>143</v>
      </c>
      <c r="C47" s="283"/>
      <c r="D47" s="283"/>
      <c r="E47" s="283"/>
      <c r="F47" s="283"/>
      <c r="G47" s="283"/>
      <c r="H47" s="283"/>
      <c r="I47" s="283"/>
      <c r="J47" s="161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6"/>
      <c r="V47" s="223"/>
      <c r="W47" s="225" t="str">
        <f t="shared" si="14"/>
        <v/>
      </c>
      <c r="X47" s="163" t="str">
        <f t="shared" si="30"/>
        <v/>
      </c>
      <c r="Y47" s="163" t="str">
        <f t="shared" si="31"/>
        <v/>
      </c>
      <c r="Z47" s="167" t="str">
        <f t="shared" si="32"/>
        <v/>
      </c>
      <c r="AA47" s="163" t="str">
        <f t="shared" si="7"/>
        <v/>
      </c>
      <c r="AB47" s="168" t="str">
        <f t="shared" si="8"/>
        <v/>
      </c>
      <c r="AC47" s="163" t="str">
        <f t="shared" si="9"/>
        <v/>
      </c>
      <c r="AD47" s="163" t="str">
        <f t="shared" si="33"/>
        <v/>
      </c>
      <c r="AE47" s="167" t="str">
        <f t="shared" si="1"/>
        <v/>
      </c>
      <c r="AF47" s="163" t="str">
        <f t="shared" si="2"/>
        <v/>
      </c>
      <c r="AG47" s="167" t="str">
        <f t="shared" si="3"/>
        <v/>
      </c>
      <c r="AH47" s="226" t="str">
        <f t="shared" si="4"/>
        <v/>
      </c>
    </row>
    <row r="48" spans="1:34" ht="13.95" customHeight="1" x14ac:dyDescent="0.3">
      <c r="A48" s="619" t="s">
        <v>325</v>
      </c>
      <c r="B48" s="278" t="s">
        <v>141</v>
      </c>
      <c r="C48" s="283"/>
      <c r="D48" s="283"/>
      <c r="E48" s="283"/>
      <c r="F48" s="283"/>
      <c r="G48" s="284"/>
      <c r="H48" s="284"/>
      <c r="I48" s="284"/>
      <c r="J48" s="162"/>
      <c r="K48" s="284"/>
      <c r="L48" s="284"/>
      <c r="M48" s="284"/>
      <c r="N48" s="283"/>
      <c r="O48" s="283"/>
      <c r="P48" s="283"/>
      <c r="Q48" s="283"/>
      <c r="R48" s="283"/>
      <c r="S48" s="283"/>
      <c r="T48" s="283"/>
      <c r="U48" s="286"/>
      <c r="V48" s="223"/>
      <c r="W48" s="225" t="str">
        <f t="shared" si="14"/>
        <v/>
      </c>
      <c r="X48" s="164"/>
      <c r="Y48" s="164"/>
      <c r="Z48" s="169"/>
      <c r="AA48" s="164"/>
      <c r="AB48" s="164"/>
      <c r="AC48" s="164"/>
      <c r="AD48" s="164"/>
      <c r="AE48" s="167" t="str">
        <f t="shared" si="1"/>
        <v/>
      </c>
      <c r="AF48" s="163" t="str">
        <f t="shared" si="2"/>
        <v/>
      </c>
      <c r="AG48" s="167" t="str">
        <f t="shared" si="3"/>
        <v/>
      </c>
      <c r="AH48" s="226" t="str">
        <f t="shared" si="4"/>
        <v/>
      </c>
    </row>
    <row r="49" spans="1:34" ht="13.95" customHeight="1" x14ac:dyDescent="0.3">
      <c r="A49" s="619"/>
      <c r="B49" s="278" t="s">
        <v>142</v>
      </c>
      <c r="C49" s="283"/>
      <c r="D49" s="283"/>
      <c r="E49" s="283"/>
      <c r="F49" s="283"/>
      <c r="G49" s="284"/>
      <c r="H49" s="284"/>
      <c r="I49" s="284"/>
      <c r="J49" s="162"/>
      <c r="K49" s="284"/>
      <c r="L49" s="284"/>
      <c r="M49" s="284"/>
      <c r="N49" s="283"/>
      <c r="O49" s="283"/>
      <c r="P49" s="283"/>
      <c r="Q49" s="283"/>
      <c r="R49" s="283"/>
      <c r="S49" s="283"/>
      <c r="T49" s="283"/>
      <c r="U49" s="286"/>
      <c r="V49" s="223"/>
      <c r="W49" s="225" t="str">
        <f t="shared" si="14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1"/>
        <v/>
      </c>
      <c r="AF49" s="163" t="str">
        <f t="shared" si="2"/>
        <v/>
      </c>
      <c r="AG49" s="167" t="str">
        <f t="shared" si="3"/>
        <v/>
      </c>
      <c r="AH49" s="226" t="str">
        <f t="shared" si="4"/>
        <v/>
      </c>
    </row>
    <row r="50" spans="1:34" ht="13.95" customHeight="1" x14ac:dyDescent="0.3">
      <c r="A50" s="619"/>
      <c r="B50" s="278" t="s">
        <v>143</v>
      </c>
      <c r="C50" s="283"/>
      <c r="D50" s="283"/>
      <c r="E50" s="283"/>
      <c r="F50" s="283"/>
      <c r="G50" s="283"/>
      <c r="H50" s="283"/>
      <c r="I50" s="283"/>
      <c r="J50" s="161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6"/>
      <c r="V50" s="223"/>
      <c r="W50" s="225" t="str">
        <f t="shared" si="14"/>
        <v/>
      </c>
      <c r="X50" s="163" t="str">
        <f t="shared" si="30"/>
        <v/>
      </c>
      <c r="Y50" s="163" t="str">
        <f t="shared" ref="Y50:Y56" si="39">IF($G50=0,"",H50/$G50)</f>
        <v/>
      </c>
      <c r="Z50" s="167" t="str">
        <f t="shared" ref="Z50:Z56" si="40">IF((I50+K50+L50+M50)=0,"",1-(M50/(I50+K50+L50+M50)))</f>
        <v/>
      </c>
      <c r="AA50" s="163" t="str">
        <f t="shared" si="7"/>
        <v/>
      </c>
      <c r="AB50" s="168" t="str">
        <f t="shared" si="8"/>
        <v/>
      </c>
      <c r="AC50" s="163" t="str">
        <f t="shared" si="9"/>
        <v/>
      </c>
      <c r="AD50" s="163" t="str">
        <f t="shared" ref="AD50:AD56" si="41">IF(($I50+$K50+$L50)=0,"",($I50+$K50)/($I50+$K50+$L50))</f>
        <v/>
      </c>
      <c r="AE50" s="167" t="str">
        <f t="shared" si="1"/>
        <v/>
      </c>
      <c r="AF50" s="163" t="str">
        <f t="shared" si="2"/>
        <v/>
      </c>
      <c r="AG50" s="167" t="str">
        <f t="shared" si="3"/>
        <v/>
      </c>
      <c r="AH50" s="226" t="str">
        <f t="shared" si="4"/>
        <v/>
      </c>
    </row>
    <row r="51" spans="1:34" ht="13.95" customHeight="1" x14ac:dyDescent="0.3">
      <c r="A51" s="619" t="s">
        <v>326</v>
      </c>
      <c r="B51" s="278" t="s">
        <v>141</v>
      </c>
      <c r="C51" s="283"/>
      <c r="D51" s="283"/>
      <c r="E51" s="283"/>
      <c r="F51" s="283"/>
      <c r="G51" s="284"/>
      <c r="H51" s="284"/>
      <c r="I51" s="284"/>
      <c r="J51" s="162"/>
      <c r="K51" s="284"/>
      <c r="L51" s="284"/>
      <c r="M51" s="284"/>
      <c r="N51" s="283"/>
      <c r="O51" s="283"/>
      <c r="P51" s="283"/>
      <c r="Q51" s="283"/>
      <c r="R51" s="283"/>
      <c r="S51" s="283"/>
      <c r="T51" s="283"/>
      <c r="U51" s="286"/>
      <c r="V51" s="223"/>
      <c r="W51" s="225" t="str">
        <f t="shared" si="14"/>
        <v/>
      </c>
      <c r="X51" s="164"/>
      <c r="Y51" s="164"/>
      <c r="Z51" s="169"/>
      <c r="AA51" s="164"/>
      <c r="AB51" s="164"/>
      <c r="AC51" s="164"/>
      <c r="AD51" s="164"/>
      <c r="AE51" s="167" t="str">
        <f t="shared" si="1"/>
        <v/>
      </c>
      <c r="AF51" s="163" t="str">
        <f t="shared" si="2"/>
        <v/>
      </c>
      <c r="AG51" s="167" t="str">
        <f t="shared" si="3"/>
        <v/>
      </c>
      <c r="AH51" s="226" t="str">
        <f t="shared" si="4"/>
        <v/>
      </c>
    </row>
    <row r="52" spans="1:34" ht="13.95" customHeight="1" x14ac:dyDescent="0.3">
      <c r="A52" s="619"/>
      <c r="B52" s="278" t="s">
        <v>142</v>
      </c>
      <c r="C52" s="283"/>
      <c r="D52" s="283"/>
      <c r="E52" s="283"/>
      <c r="F52" s="283"/>
      <c r="G52" s="284"/>
      <c r="H52" s="284"/>
      <c r="I52" s="284"/>
      <c r="J52" s="162"/>
      <c r="K52" s="284"/>
      <c r="L52" s="284"/>
      <c r="M52" s="284"/>
      <c r="N52" s="283"/>
      <c r="O52" s="283"/>
      <c r="P52" s="283"/>
      <c r="Q52" s="283"/>
      <c r="R52" s="283"/>
      <c r="S52" s="283"/>
      <c r="T52" s="283"/>
      <c r="U52" s="286"/>
      <c r="V52" s="223"/>
      <c r="W52" s="225" t="str">
        <f t="shared" si="14"/>
        <v/>
      </c>
      <c r="X52" s="164"/>
      <c r="Y52" s="164"/>
      <c r="Z52" s="169"/>
      <c r="AA52" s="164"/>
      <c r="AB52" s="164"/>
      <c r="AC52" s="164"/>
      <c r="AD52" s="164"/>
      <c r="AE52" s="167" t="str">
        <f t="shared" si="1"/>
        <v/>
      </c>
      <c r="AF52" s="163" t="str">
        <f t="shared" si="2"/>
        <v/>
      </c>
      <c r="AG52" s="167" t="str">
        <f t="shared" si="3"/>
        <v/>
      </c>
      <c r="AH52" s="226" t="str">
        <f t="shared" si="4"/>
        <v/>
      </c>
    </row>
    <row r="53" spans="1:34" ht="13.95" customHeight="1" x14ac:dyDescent="0.3">
      <c r="A53" s="619"/>
      <c r="B53" s="278" t="s">
        <v>143</v>
      </c>
      <c r="C53" s="283"/>
      <c r="D53" s="283"/>
      <c r="E53" s="283"/>
      <c r="F53" s="283"/>
      <c r="G53" s="283"/>
      <c r="H53" s="283"/>
      <c r="I53" s="283"/>
      <c r="J53" s="161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6"/>
      <c r="V53" s="223"/>
      <c r="W53" s="225" t="str">
        <f t="shared" si="14"/>
        <v/>
      </c>
      <c r="X53" s="163" t="str">
        <f t="shared" si="30"/>
        <v/>
      </c>
      <c r="Y53" s="163" t="str">
        <f t="shared" si="39"/>
        <v/>
      </c>
      <c r="Z53" s="167" t="str">
        <f t="shared" si="40"/>
        <v/>
      </c>
      <c r="AA53" s="163" t="str">
        <f t="shared" si="7"/>
        <v/>
      </c>
      <c r="AB53" s="168" t="str">
        <f t="shared" si="8"/>
        <v/>
      </c>
      <c r="AC53" s="163" t="str">
        <f t="shared" si="9"/>
        <v/>
      </c>
      <c r="AD53" s="163" t="str">
        <f t="shared" si="41"/>
        <v/>
      </c>
      <c r="AE53" s="167" t="str">
        <f t="shared" si="1"/>
        <v/>
      </c>
      <c r="AF53" s="163" t="str">
        <f t="shared" si="2"/>
        <v/>
      </c>
      <c r="AG53" s="167" t="str">
        <f t="shared" si="3"/>
        <v/>
      </c>
      <c r="AH53" s="226" t="str">
        <f t="shared" si="4"/>
        <v/>
      </c>
    </row>
    <row r="54" spans="1:34" ht="13.95" customHeight="1" x14ac:dyDescent="0.3">
      <c r="A54" s="619" t="s">
        <v>327</v>
      </c>
      <c r="B54" s="278" t="s">
        <v>141</v>
      </c>
      <c r="C54" s="283"/>
      <c r="D54" s="283"/>
      <c r="E54" s="283"/>
      <c r="F54" s="283"/>
      <c r="G54" s="284"/>
      <c r="H54" s="284"/>
      <c r="I54" s="284"/>
      <c r="J54" s="162"/>
      <c r="K54" s="284"/>
      <c r="L54" s="284"/>
      <c r="M54" s="284"/>
      <c r="N54" s="283"/>
      <c r="O54" s="283"/>
      <c r="P54" s="283"/>
      <c r="Q54" s="283"/>
      <c r="R54" s="283"/>
      <c r="S54" s="283"/>
      <c r="T54" s="283"/>
      <c r="U54" s="286"/>
      <c r="V54" s="223"/>
      <c r="W54" s="225" t="str">
        <f t="shared" si="14"/>
        <v/>
      </c>
      <c r="X54" s="164"/>
      <c r="Y54" s="164"/>
      <c r="Z54" s="169"/>
      <c r="AA54" s="164"/>
      <c r="AB54" s="164"/>
      <c r="AC54" s="164"/>
      <c r="AD54" s="164"/>
      <c r="AE54" s="167" t="str">
        <f t="shared" si="1"/>
        <v/>
      </c>
      <c r="AF54" s="163" t="str">
        <f t="shared" si="2"/>
        <v/>
      </c>
      <c r="AG54" s="167" t="str">
        <f t="shared" si="3"/>
        <v/>
      </c>
      <c r="AH54" s="226" t="str">
        <f t="shared" si="4"/>
        <v/>
      </c>
    </row>
    <row r="55" spans="1:34" ht="13.95" customHeight="1" x14ac:dyDescent="0.3">
      <c r="A55" s="619"/>
      <c r="B55" s="278" t="s">
        <v>142</v>
      </c>
      <c r="C55" s="283"/>
      <c r="D55" s="283"/>
      <c r="E55" s="283"/>
      <c r="F55" s="283"/>
      <c r="G55" s="284"/>
      <c r="H55" s="284"/>
      <c r="I55" s="284"/>
      <c r="J55" s="162"/>
      <c r="K55" s="284"/>
      <c r="L55" s="284"/>
      <c r="M55" s="284"/>
      <c r="N55" s="283"/>
      <c r="O55" s="283"/>
      <c r="P55" s="283"/>
      <c r="Q55" s="283"/>
      <c r="R55" s="283"/>
      <c r="S55" s="283"/>
      <c r="T55" s="283"/>
      <c r="U55" s="286"/>
      <c r="V55" s="223"/>
      <c r="W55" s="225" t="str">
        <f t="shared" si="14"/>
        <v/>
      </c>
      <c r="X55" s="164"/>
      <c r="Y55" s="164"/>
      <c r="Z55" s="169"/>
      <c r="AA55" s="164"/>
      <c r="AB55" s="164"/>
      <c r="AC55" s="164"/>
      <c r="AD55" s="164"/>
      <c r="AE55" s="167" t="str">
        <f t="shared" si="1"/>
        <v/>
      </c>
      <c r="AF55" s="163" t="str">
        <f t="shared" si="2"/>
        <v/>
      </c>
      <c r="AG55" s="167" t="str">
        <f t="shared" si="3"/>
        <v/>
      </c>
      <c r="AH55" s="226" t="str">
        <f t="shared" si="4"/>
        <v/>
      </c>
    </row>
    <row r="56" spans="1:34" ht="13.95" customHeight="1" x14ac:dyDescent="0.3">
      <c r="A56" s="619"/>
      <c r="B56" s="278" t="s">
        <v>143</v>
      </c>
      <c r="C56" s="283"/>
      <c r="D56" s="283"/>
      <c r="E56" s="283"/>
      <c r="F56" s="283"/>
      <c r="G56" s="283"/>
      <c r="H56" s="283"/>
      <c r="I56" s="283"/>
      <c r="J56" s="161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6"/>
      <c r="V56" s="223"/>
      <c r="W56" s="225" t="str">
        <f t="shared" si="14"/>
        <v/>
      </c>
      <c r="X56" s="163" t="str">
        <f t="shared" si="30"/>
        <v/>
      </c>
      <c r="Y56" s="163" t="str">
        <f t="shared" si="39"/>
        <v/>
      </c>
      <c r="Z56" s="167" t="str">
        <f t="shared" si="40"/>
        <v/>
      </c>
      <c r="AA56" s="163" t="str">
        <f t="shared" si="7"/>
        <v/>
      </c>
      <c r="AB56" s="168" t="str">
        <f t="shared" si="8"/>
        <v/>
      </c>
      <c r="AC56" s="163" t="str">
        <f t="shared" si="9"/>
        <v/>
      </c>
      <c r="AD56" s="163" t="str">
        <f t="shared" si="41"/>
        <v/>
      </c>
      <c r="AE56" s="167" t="str">
        <f t="shared" si="1"/>
        <v/>
      </c>
      <c r="AF56" s="163" t="str">
        <f t="shared" si="2"/>
        <v/>
      </c>
      <c r="AG56" s="167" t="str">
        <f t="shared" si="3"/>
        <v/>
      </c>
      <c r="AH56" s="226" t="str">
        <f t="shared" si="4"/>
        <v/>
      </c>
    </row>
    <row r="57" spans="1:34" ht="13.95" customHeight="1" x14ac:dyDescent="0.3">
      <c r="A57" s="619" t="s">
        <v>328</v>
      </c>
      <c r="B57" s="278" t="s">
        <v>141</v>
      </c>
      <c r="C57" s="283"/>
      <c r="D57" s="283"/>
      <c r="E57" s="283"/>
      <c r="F57" s="283"/>
      <c r="G57" s="284"/>
      <c r="H57" s="284"/>
      <c r="I57" s="284"/>
      <c r="J57" s="162"/>
      <c r="K57" s="284"/>
      <c r="L57" s="284"/>
      <c r="M57" s="284"/>
      <c r="N57" s="283"/>
      <c r="O57" s="283"/>
      <c r="P57" s="283"/>
      <c r="Q57" s="283"/>
      <c r="R57" s="283"/>
      <c r="S57" s="283"/>
      <c r="T57" s="283"/>
      <c r="U57" s="286"/>
      <c r="V57" s="223"/>
      <c r="W57" s="225" t="str">
        <f t="shared" si="14"/>
        <v/>
      </c>
      <c r="X57" s="164"/>
      <c r="Y57" s="164"/>
      <c r="Z57" s="169"/>
      <c r="AA57" s="164"/>
      <c r="AB57" s="164"/>
      <c r="AC57" s="164"/>
      <c r="AD57" s="164"/>
      <c r="AE57" s="167" t="str">
        <f t="shared" si="1"/>
        <v/>
      </c>
      <c r="AF57" s="163" t="str">
        <f t="shared" si="2"/>
        <v/>
      </c>
      <c r="AG57" s="167" t="str">
        <f t="shared" si="3"/>
        <v/>
      </c>
      <c r="AH57" s="226" t="str">
        <f t="shared" si="4"/>
        <v/>
      </c>
    </row>
    <row r="58" spans="1:34" ht="13.95" customHeight="1" x14ac:dyDescent="0.3">
      <c r="A58" s="619"/>
      <c r="B58" s="288" t="s">
        <v>142</v>
      </c>
      <c r="C58" s="289"/>
      <c r="D58" s="289"/>
      <c r="E58" s="289"/>
      <c r="F58" s="289"/>
      <c r="G58" s="459"/>
      <c r="H58" s="459"/>
      <c r="I58" s="459"/>
      <c r="J58" s="420"/>
      <c r="K58" s="459"/>
      <c r="L58" s="459"/>
      <c r="M58" s="459"/>
      <c r="N58" s="289"/>
      <c r="O58" s="289"/>
      <c r="P58" s="289"/>
      <c r="Q58" s="289"/>
      <c r="R58" s="289"/>
      <c r="S58" s="289"/>
      <c r="T58" s="289"/>
      <c r="U58" s="290"/>
      <c r="V58" s="223"/>
      <c r="W58" s="225" t="str">
        <f t="shared" si="14"/>
        <v/>
      </c>
      <c r="X58" s="421"/>
      <c r="Y58" s="421"/>
      <c r="Z58" s="422"/>
      <c r="AA58" s="421"/>
      <c r="AB58" s="421"/>
      <c r="AC58" s="421"/>
      <c r="AD58" s="421"/>
      <c r="AE58" s="167" t="str">
        <f t="shared" si="1"/>
        <v/>
      </c>
      <c r="AF58" s="163" t="str">
        <f t="shared" si="2"/>
        <v/>
      </c>
      <c r="AG58" s="167" t="str">
        <f t="shared" si="3"/>
        <v/>
      </c>
      <c r="AH58" s="226" t="str">
        <f t="shared" si="4"/>
        <v/>
      </c>
    </row>
    <row r="59" spans="1:34" ht="13.95" customHeight="1" thickBot="1" x14ac:dyDescent="0.35">
      <c r="A59" s="619"/>
      <c r="B59" s="288" t="s">
        <v>143</v>
      </c>
      <c r="C59" s="289"/>
      <c r="D59" s="289"/>
      <c r="E59" s="289"/>
      <c r="F59" s="289"/>
      <c r="G59" s="289"/>
      <c r="H59" s="289"/>
      <c r="I59" s="289"/>
      <c r="J59" s="17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90"/>
      <c r="V59" s="223"/>
      <c r="W59" s="228" t="str">
        <f t="shared" si="14"/>
        <v/>
      </c>
      <c r="X59" s="180" t="str">
        <f t="shared" si="30"/>
        <v/>
      </c>
      <c r="Y59" s="180" t="str">
        <f t="shared" si="31"/>
        <v/>
      </c>
      <c r="Z59" s="181" t="str">
        <f t="shared" si="32"/>
        <v/>
      </c>
      <c r="AA59" s="180" t="str">
        <f t="shared" si="7"/>
        <v/>
      </c>
      <c r="AB59" s="182" t="str">
        <f t="shared" si="8"/>
        <v/>
      </c>
      <c r="AC59" s="180" t="str">
        <f t="shared" si="9"/>
        <v/>
      </c>
      <c r="AD59" s="180" t="str">
        <f t="shared" si="33"/>
        <v/>
      </c>
      <c r="AE59" s="181" t="str">
        <f t="shared" si="1"/>
        <v/>
      </c>
      <c r="AF59" s="180" t="str">
        <f t="shared" si="2"/>
        <v/>
      </c>
      <c r="AG59" s="181" t="str">
        <f t="shared" si="3"/>
        <v/>
      </c>
      <c r="AH59" s="196" t="str">
        <f t="shared" si="4"/>
        <v/>
      </c>
    </row>
    <row r="60" spans="1:34" ht="13.95" customHeight="1" thickTop="1" x14ac:dyDescent="0.3">
      <c r="A60" s="565" t="s">
        <v>329</v>
      </c>
      <c r="B60" s="291" t="s">
        <v>141</v>
      </c>
      <c r="C60" s="292">
        <f>C3+C6+C9+C12+C15+C18+C21+C24+C21+C27+C30+C33+C36+C39+C42+C45+C48+C51+C54+C57</f>
        <v>2</v>
      </c>
      <c r="D60" s="292">
        <f t="shared" ref="D60:U60" si="42">D3+D6+D9+D12+D15+D18+D21+D24+D21+D27+D30+D33+D36+D39+D42+D45+D48+D51+D54+D57</f>
        <v>0</v>
      </c>
      <c r="E60" s="292">
        <f t="shared" si="42"/>
        <v>0</v>
      </c>
      <c r="F60" s="292">
        <f t="shared" si="42"/>
        <v>0</v>
      </c>
      <c r="G60" s="293">
        <f>G3+G6+G9+G12+G15+G18+G21+G24+G21+G27+G30+G33+G36+G39+G42+G45+G48+G51+G54+G57</f>
        <v>0</v>
      </c>
      <c r="H60" s="293">
        <f t="shared" si="42"/>
        <v>0</v>
      </c>
      <c r="I60" s="293">
        <f t="shared" si="42"/>
        <v>0</v>
      </c>
      <c r="J60" s="293">
        <f t="shared" si="42"/>
        <v>0</v>
      </c>
      <c r="K60" s="293">
        <f t="shared" si="42"/>
        <v>0</v>
      </c>
      <c r="L60" s="293">
        <f t="shared" si="42"/>
        <v>0</v>
      </c>
      <c r="M60" s="293">
        <f t="shared" si="42"/>
        <v>0</v>
      </c>
      <c r="N60" s="292">
        <f t="shared" si="42"/>
        <v>0</v>
      </c>
      <c r="O60" s="292">
        <f t="shared" si="42"/>
        <v>0</v>
      </c>
      <c r="P60" s="292">
        <f t="shared" si="42"/>
        <v>0</v>
      </c>
      <c r="Q60" s="292">
        <f t="shared" si="42"/>
        <v>0</v>
      </c>
      <c r="R60" s="292">
        <f t="shared" si="42"/>
        <v>0</v>
      </c>
      <c r="S60" s="292">
        <f t="shared" si="42"/>
        <v>0</v>
      </c>
      <c r="T60" s="292">
        <f t="shared" si="42"/>
        <v>0</v>
      </c>
      <c r="U60" s="292">
        <f t="shared" si="42"/>
        <v>0</v>
      </c>
      <c r="V60" s="223"/>
      <c r="W60" s="132">
        <f t="shared" si="14"/>
        <v>0</v>
      </c>
      <c r="X60" s="140"/>
      <c r="Y60" s="197"/>
      <c r="Z60" s="202"/>
      <c r="AA60" s="140"/>
      <c r="AB60" s="140"/>
      <c r="AC60" s="140"/>
      <c r="AD60" s="197"/>
      <c r="AE60" s="133" t="str">
        <f t="shared" si="1"/>
        <v/>
      </c>
      <c r="AF60" s="121" t="str">
        <f t="shared" si="2"/>
        <v/>
      </c>
      <c r="AG60" s="133" t="str">
        <f t="shared" si="3"/>
        <v/>
      </c>
      <c r="AH60" s="134" t="str">
        <f t="shared" si="4"/>
        <v/>
      </c>
    </row>
    <row r="61" spans="1:34" ht="13.95" customHeight="1" x14ac:dyDescent="0.3">
      <c r="A61" s="565"/>
      <c r="B61" s="377" t="s">
        <v>142</v>
      </c>
      <c r="C61" s="406">
        <f>C4+C7+C10+C13+C16+C19+C22+C25+C28+C31+C34+C37+C40+C43+C46+C49+C52+C55+C58</f>
        <v>38</v>
      </c>
      <c r="D61" s="406">
        <f t="shared" ref="D61:U61" si="43">D4+D7+D10+D13+D16+D19+D22+D25+D28+D31+D34+D37+D40+D43+D46+D49+D52+D55+D58</f>
        <v>0</v>
      </c>
      <c r="E61" s="406">
        <f t="shared" si="43"/>
        <v>2</v>
      </c>
      <c r="F61" s="406">
        <f t="shared" si="43"/>
        <v>3</v>
      </c>
      <c r="G61" s="407">
        <f>G4+G7+G10+G13+G16+G19+G22+G25+G28+G31+G34+G37+G40+G43+G46+G49+G52+G55+G58</f>
        <v>0</v>
      </c>
      <c r="H61" s="407">
        <f t="shared" si="43"/>
        <v>0</v>
      </c>
      <c r="I61" s="407">
        <f t="shared" si="43"/>
        <v>0</v>
      </c>
      <c r="J61" s="407">
        <f t="shared" si="43"/>
        <v>0</v>
      </c>
      <c r="K61" s="407">
        <f t="shared" si="43"/>
        <v>0</v>
      </c>
      <c r="L61" s="407">
        <f t="shared" si="43"/>
        <v>0</v>
      </c>
      <c r="M61" s="407">
        <f t="shared" si="43"/>
        <v>0</v>
      </c>
      <c r="N61" s="406">
        <f t="shared" si="43"/>
        <v>5</v>
      </c>
      <c r="O61" s="406">
        <f t="shared" si="43"/>
        <v>12</v>
      </c>
      <c r="P61" s="406">
        <f t="shared" si="43"/>
        <v>2</v>
      </c>
      <c r="Q61" s="406">
        <f t="shared" si="43"/>
        <v>16</v>
      </c>
      <c r="R61" s="406">
        <f t="shared" si="43"/>
        <v>4</v>
      </c>
      <c r="S61" s="406">
        <f t="shared" si="43"/>
        <v>10</v>
      </c>
      <c r="T61" s="406">
        <f t="shared" si="43"/>
        <v>0</v>
      </c>
      <c r="U61" s="406">
        <f t="shared" si="43"/>
        <v>23</v>
      </c>
      <c r="V61" s="223"/>
      <c r="W61" s="225">
        <f t="shared" si="14"/>
        <v>7.8947368421052627E-2</v>
      </c>
      <c r="X61" s="164"/>
      <c r="Y61" s="250"/>
      <c r="Z61" s="251"/>
      <c r="AA61" s="164"/>
      <c r="AB61" s="164"/>
      <c r="AC61" s="164"/>
      <c r="AD61" s="250"/>
      <c r="AE61" s="167">
        <f t="shared" si="1"/>
        <v>0.54285714285714293</v>
      </c>
      <c r="AF61" s="163">
        <f t="shared" si="2"/>
        <v>0.89473684210526316</v>
      </c>
      <c r="AG61" s="167">
        <f t="shared" si="3"/>
        <v>0.3783783783783784</v>
      </c>
      <c r="AH61" s="226">
        <f t="shared" si="4"/>
        <v>1</v>
      </c>
    </row>
    <row r="62" spans="1:34" s="23" customFormat="1" ht="13.95" customHeight="1" thickBot="1" x14ac:dyDescent="0.35">
      <c r="A62" s="565"/>
      <c r="B62" s="294" t="s">
        <v>143</v>
      </c>
      <c r="C62" s="295">
        <f>C5+C8+C11+C14+C17+C20+C23+C26+C29+C32+C35+C38+C41+C44+C47+C50+C53+C56+C59</f>
        <v>30</v>
      </c>
      <c r="D62" s="295">
        <f t="shared" ref="D62:U62" si="44">D5+D8+D11+D14+D17+D20+D23+D26+D29+D32+D35+D38+D41+D44+D47+D50+D53+D56+D59</f>
        <v>0</v>
      </c>
      <c r="E62" s="295">
        <f t="shared" si="44"/>
        <v>0</v>
      </c>
      <c r="F62" s="295">
        <f t="shared" si="44"/>
        <v>3</v>
      </c>
      <c r="G62" s="295">
        <f>G5+G8+G11+G14+G17+G20+G23+G26+G29+G32+G35+G38+G41+G44+G47+G50+G53+G56+G59</f>
        <v>18</v>
      </c>
      <c r="H62" s="295">
        <f t="shared" si="44"/>
        <v>17</v>
      </c>
      <c r="I62" s="295">
        <f t="shared" si="44"/>
        <v>0</v>
      </c>
      <c r="J62" s="295">
        <f t="shared" si="44"/>
        <v>0</v>
      </c>
      <c r="K62" s="295">
        <f t="shared" si="44"/>
        <v>0</v>
      </c>
      <c r="L62" s="295">
        <f t="shared" si="44"/>
        <v>0</v>
      </c>
      <c r="M62" s="295">
        <f t="shared" si="44"/>
        <v>0</v>
      </c>
      <c r="N62" s="295">
        <f t="shared" si="44"/>
        <v>4</v>
      </c>
      <c r="O62" s="295">
        <f t="shared" si="44"/>
        <v>14</v>
      </c>
      <c r="P62" s="295">
        <f t="shared" si="44"/>
        <v>0</v>
      </c>
      <c r="Q62" s="295">
        <f t="shared" si="44"/>
        <v>11</v>
      </c>
      <c r="R62" s="295">
        <f t="shared" si="44"/>
        <v>2</v>
      </c>
      <c r="S62" s="295">
        <f t="shared" si="44"/>
        <v>16</v>
      </c>
      <c r="T62" s="295">
        <f t="shared" si="44"/>
        <v>0</v>
      </c>
      <c r="U62" s="295">
        <f t="shared" si="44"/>
        <v>9</v>
      </c>
      <c r="V62" s="296"/>
      <c r="W62" s="228">
        <f t="shared" si="14"/>
        <v>0.1</v>
      </c>
      <c r="X62" s="180">
        <f t="shared" si="30"/>
        <v>0.6</v>
      </c>
      <c r="Y62" s="198">
        <f t="shared" si="31"/>
        <v>0.94444444444444442</v>
      </c>
      <c r="Z62" s="199" t="str">
        <f t="shared" si="32"/>
        <v/>
      </c>
      <c r="AA62" s="180" t="str">
        <f t="shared" si="7"/>
        <v/>
      </c>
      <c r="AB62" s="182" t="str">
        <f t="shared" si="8"/>
        <v/>
      </c>
      <c r="AC62" s="180" t="str">
        <f t="shared" si="9"/>
        <v/>
      </c>
      <c r="AD62" s="198" t="str">
        <f t="shared" si="33"/>
        <v/>
      </c>
      <c r="AE62" s="181">
        <f t="shared" si="1"/>
        <v>0.62068965517241381</v>
      </c>
      <c r="AF62" s="180">
        <f t="shared" si="2"/>
        <v>1</v>
      </c>
      <c r="AG62" s="181">
        <f t="shared" si="3"/>
        <v>0.66666666666666674</v>
      </c>
      <c r="AH62" s="196">
        <f t="shared" si="4"/>
        <v>1</v>
      </c>
    </row>
    <row r="63" spans="1:34" s="1" customFormat="1" ht="10.95" customHeight="1" thickTop="1" thickBot="1" x14ac:dyDescent="0.35">
      <c r="A63" s="566"/>
      <c r="B63" s="50" t="s">
        <v>151</v>
      </c>
      <c r="C63" s="131">
        <f>C60+C61+C62</f>
        <v>70</v>
      </c>
      <c r="D63" s="131">
        <f t="shared" ref="D63:U63" si="45">D60+D61+D62</f>
        <v>0</v>
      </c>
      <c r="E63" s="131">
        <f t="shared" si="45"/>
        <v>2</v>
      </c>
      <c r="F63" s="131">
        <f t="shared" si="45"/>
        <v>6</v>
      </c>
      <c r="G63" s="131">
        <f t="shared" si="45"/>
        <v>18</v>
      </c>
      <c r="H63" s="131">
        <f t="shared" si="45"/>
        <v>17</v>
      </c>
      <c r="I63" s="131">
        <f t="shared" si="45"/>
        <v>0</v>
      </c>
      <c r="J63" s="131">
        <f t="shared" si="45"/>
        <v>0</v>
      </c>
      <c r="K63" s="131">
        <f t="shared" si="45"/>
        <v>0</v>
      </c>
      <c r="L63" s="131">
        <f t="shared" si="45"/>
        <v>0</v>
      </c>
      <c r="M63" s="131">
        <f t="shared" si="45"/>
        <v>0</v>
      </c>
      <c r="N63" s="131">
        <f t="shared" si="45"/>
        <v>9</v>
      </c>
      <c r="O63" s="131">
        <f t="shared" si="45"/>
        <v>26</v>
      </c>
      <c r="P63" s="131">
        <f t="shared" si="45"/>
        <v>2</v>
      </c>
      <c r="Q63" s="131">
        <f t="shared" si="45"/>
        <v>27</v>
      </c>
      <c r="R63" s="131">
        <f t="shared" si="45"/>
        <v>6</v>
      </c>
      <c r="S63" s="131">
        <f t="shared" si="45"/>
        <v>26</v>
      </c>
      <c r="T63" s="131">
        <f t="shared" si="45"/>
        <v>0</v>
      </c>
      <c r="U63" s="131">
        <f t="shared" si="45"/>
        <v>32</v>
      </c>
      <c r="V63" s="224"/>
      <c r="W63" s="147">
        <f t="shared" si="14"/>
        <v>8.5714285714285715E-2</v>
      </c>
      <c r="X63" s="98">
        <f>IF($C63=0,"",G63/$C62)</f>
        <v>0.6</v>
      </c>
      <c r="Y63" s="54">
        <f t="shared" si="31"/>
        <v>0.94444444444444442</v>
      </c>
      <c r="Z63" s="55" t="str">
        <f t="shared" si="32"/>
        <v/>
      </c>
      <c r="AA63" s="25" t="str">
        <f t="shared" si="7"/>
        <v/>
      </c>
      <c r="AB63" s="98" t="str">
        <f t="shared" si="8"/>
        <v/>
      </c>
      <c r="AC63" s="25" t="str">
        <f t="shared" si="9"/>
        <v/>
      </c>
      <c r="AD63" s="54" t="str">
        <f t="shared" si="33"/>
        <v/>
      </c>
      <c r="AE63" s="324">
        <f t="shared" si="1"/>
        <v>0.578125</v>
      </c>
      <c r="AF63" s="25">
        <f t="shared" si="2"/>
        <v>0.94594594594594594</v>
      </c>
      <c r="AG63" s="324">
        <f t="shared" si="3"/>
        <v>0.5</v>
      </c>
      <c r="AH63" s="325">
        <f t="shared" si="4"/>
        <v>1</v>
      </c>
    </row>
    <row r="64" spans="1:34" ht="15" thickTop="1" x14ac:dyDescent="0.3"/>
  </sheetData>
  <mergeCells count="28">
    <mergeCell ref="A18:A20"/>
    <mergeCell ref="A42:A44"/>
    <mergeCell ref="A54:A56"/>
    <mergeCell ref="A60:A63"/>
    <mergeCell ref="A57:A59"/>
    <mergeCell ref="A33:A35"/>
    <mergeCell ref="A36:A38"/>
    <mergeCell ref="A39:A41"/>
    <mergeCell ref="A45:A47"/>
    <mergeCell ref="A48:A50"/>
    <mergeCell ref="A51:A53"/>
    <mergeCell ref="A30:A32"/>
    <mergeCell ref="A24:A26"/>
    <mergeCell ref="A27:A29"/>
    <mergeCell ref="A21:A23"/>
    <mergeCell ref="A15:A17"/>
    <mergeCell ref="A9:A11"/>
    <mergeCell ref="W1:W2"/>
    <mergeCell ref="Y1:Y2"/>
    <mergeCell ref="A2:B2"/>
    <mergeCell ref="A12:A14"/>
    <mergeCell ref="E1:E2"/>
    <mergeCell ref="D1:D2"/>
    <mergeCell ref="C1:C2"/>
    <mergeCell ref="F1:F2"/>
    <mergeCell ref="A6:A8"/>
    <mergeCell ref="X1:X2"/>
    <mergeCell ref="A3:A5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70"/>
  <sheetViews>
    <sheetView showGridLines="0" zoomScaleNormal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I75" sqref="I75"/>
    </sheetView>
  </sheetViews>
  <sheetFormatPr baseColWidth="10" defaultColWidth="11.5546875" defaultRowHeight="14.4" x14ac:dyDescent="0.3"/>
  <cols>
    <col min="1" max="1" width="44.6640625" customWidth="1"/>
    <col min="2" max="2" width="8.88671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50.1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16" t="s">
        <v>330</v>
      </c>
      <c r="B3" s="112" t="s">
        <v>141</v>
      </c>
      <c r="C3" s="84"/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1"/>
      <c r="W3" s="132" t="str">
        <f t="shared" ref="W3:X18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66" si="1">IF((N3+O3+P3+Q3)=0,"",1-(Q3/(N3+O3+P3+Q3)))</f>
        <v/>
      </c>
      <c r="AF3" s="121" t="str">
        <f t="shared" ref="AF3:AF66" si="2">IF((N3+O3+P3)=0,"",(N3+O3)/(N3+O3+P3))</f>
        <v/>
      </c>
      <c r="AG3" s="133" t="str">
        <f t="shared" ref="AG3:AG66" si="3">IF((R3+S3+T3+U3)=0,"",1-(U3/(R3+S3+T3+U3)))</f>
        <v/>
      </c>
      <c r="AH3" s="134" t="str">
        <f t="shared" ref="AH3:AH66" si="4">IF((R3+S3+T3)=0,"",(S3+R3)/(R3+S3+T3))</f>
        <v/>
      </c>
    </row>
    <row r="4" spans="1:34" ht="13.95" customHeight="1" x14ac:dyDescent="0.3">
      <c r="A4" s="616"/>
      <c r="B4" s="399" t="s">
        <v>142</v>
      </c>
      <c r="C4" s="345"/>
      <c r="D4" s="345"/>
      <c r="E4" s="345"/>
      <c r="F4" s="345"/>
      <c r="G4" s="346"/>
      <c r="H4" s="346"/>
      <c r="I4" s="346"/>
      <c r="J4" s="346"/>
      <c r="K4" s="346"/>
      <c r="L4" s="346"/>
      <c r="M4" s="346"/>
      <c r="N4" s="345"/>
      <c r="O4" s="345"/>
      <c r="P4" s="345"/>
      <c r="Q4" s="345"/>
      <c r="R4" s="345"/>
      <c r="S4" s="345"/>
      <c r="T4" s="345"/>
      <c r="U4" s="376"/>
      <c r="V4" s="1"/>
      <c r="W4" s="225" t="str">
        <f t="shared" si="0"/>
        <v/>
      </c>
      <c r="X4" s="164"/>
      <c r="Y4" s="164"/>
      <c r="Z4" s="169"/>
      <c r="AA4" s="164"/>
      <c r="AB4" s="164"/>
      <c r="AC4" s="164"/>
      <c r="AD4" s="164"/>
      <c r="AE4" s="167" t="str">
        <f t="shared" si="1"/>
        <v/>
      </c>
      <c r="AF4" s="163" t="str">
        <f t="shared" si="2"/>
        <v/>
      </c>
      <c r="AG4" s="167" t="str">
        <f t="shared" si="3"/>
        <v/>
      </c>
      <c r="AH4" s="226" t="str">
        <f t="shared" si="4"/>
        <v/>
      </c>
    </row>
    <row r="5" spans="1:34" ht="13.95" customHeight="1" x14ac:dyDescent="0.3">
      <c r="A5" s="617"/>
      <c r="B5" s="118" t="s">
        <v>143</v>
      </c>
      <c r="C5" s="86"/>
      <c r="D5" s="86"/>
      <c r="E5" s="86"/>
      <c r="F5" s="86"/>
      <c r="G5" s="86"/>
      <c r="H5" s="86"/>
      <c r="I5" s="86"/>
      <c r="J5" s="94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  <c r="V5" s="1"/>
      <c r="W5" s="225" t="str">
        <f t="shared" si="0"/>
        <v/>
      </c>
      <c r="X5" s="168" t="str">
        <f t="shared" si="0"/>
        <v/>
      </c>
      <c r="Y5" s="163" t="str">
        <f t="shared" ref="Y5:Y8" si="5">IF($G5=0,"",H5/$G5)</f>
        <v/>
      </c>
      <c r="Z5" s="167" t="str">
        <f t="shared" ref="Z5:Z8" si="6">IF((I5+K5+L5+M5)=0,"",1-(M5/(I5+K5+L5+M5)))</f>
        <v/>
      </c>
      <c r="AA5" s="163" t="str">
        <f t="shared" ref="AA5:AA8" si="7">IF(($I5+$K5+$L5)=0,"",I5/($I5+$L5+$K5))</f>
        <v/>
      </c>
      <c r="AB5" s="168" t="str">
        <f t="shared" ref="AB5:AB69" si="8">IF(AND((($I5+$K5+$L5)=0),($I5=0)),"",$J5/($I5))</f>
        <v/>
      </c>
      <c r="AC5" s="163" t="str">
        <f t="shared" ref="AC5:AC8" si="9">IF(($I5+$K5+$L5)=0,"",K5/($K5+$L5+$I5))</f>
        <v/>
      </c>
      <c r="AD5" s="163" t="str">
        <f t="shared" ref="AD5:AD8" si="10">IF(($I5+$K5+$L5)=0,"",($I5+$K5)/($I5+$K5+$L5))</f>
        <v/>
      </c>
      <c r="AE5" s="167" t="str">
        <f t="shared" si="1"/>
        <v/>
      </c>
      <c r="AF5" s="163" t="str">
        <f t="shared" si="2"/>
        <v/>
      </c>
      <c r="AG5" s="167" t="str">
        <f t="shared" si="3"/>
        <v/>
      </c>
      <c r="AH5" s="226" t="str">
        <f t="shared" si="4"/>
        <v/>
      </c>
    </row>
    <row r="6" spans="1:34" ht="13.95" customHeight="1" x14ac:dyDescent="0.3">
      <c r="A6" s="617" t="s">
        <v>331</v>
      </c>
      <c r="B6" s="114" t="s">
        <v>141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6" t="str">
        <f t="shared" si="4"/>
        <v/>
      </c>
    </row>
    <row r="7" spans="1:34" ht="13.95" customHeight="1" x14ac:dyDescent="0.3">
      <c r="A7" s="617"/>
      <c r="B7" s="399" t="s">
        <v>142</v>
      </c>
      <c r="C7" s="345"/>
      <c r="D7" s="345"/>
      <c r="E7" s="345"/>
      <c r="F7" s="345"/>
      <c r="G7" s="346"/>
      <c r="H7" s="346"/>
      <c r="I7" s="346"/>
      <c r="J7" s="346"/>
      <c r="K7" s="346"/>
      <c r="L7" s="346"/>
      <c r="M7" s="346"/>
      <c r="N7" s="345"/>
      <c r="O7" s="345"/>
      <c r="P7" s="345"/>
      <c r="Q7" s="345"/>
      <c r="R7" s="345"/>
      <c r="S7" s="345"/>
      <c r="T7" s="345"/>
      <c r="U7" s="376"/>
      <c r="V7" s="1"/>
      <c r="W7" s="225" t="str">
        <f t="shared" si="0"/>
        <v/>
      </c>
      <c r="X7" s="164"/>
      <c r="Y7" s="164"/>
      <c r="Z7" s="169"/>
      <c r="AA7" s="164"/>
      <c r="AB7" s="164"/>
      <c r="AC7" s="164"/>
      <c r="AD7" s="164"/>
      <c r="AE7" s="167" t="str">
        <f t="shared" si="1"/>
        <v/>
      </c>
      <c r="AF7" s="163" t="str">
        <f t="shared" si="2"/>
        <v/>
      </c>
      <c r="AG7" s="167" t="str">
        <f t="shared" si="3"/>
        <v/>
      </c>
      <c r="AH7" s="226" t="str">
        <f t="shared" si="4"/>
        <v/>
      </c>
    </row>
    <row r="8" spans="1:34" ht="13.95" customHeight="1" x14ac:dyDescent="0.3">
      <c r="A8" s="617"/>
      <c r="B8" s="118" t="s">
        <v>143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5" t="str">
        <f t="shared" si="0"/>
        <v/>
      </c>
      <c r="X8" s="163" t="str">
        <f t="shared" si="0"/>
        <v/>
      </c>
      <c r="Y8" s="163" t="str">
        <f t="shared" si="5"/>
        <v/>
      </c>
      <c r="Z8" s="167" t="str">
        <f t="shared" si="6"/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 t="shared" si="10"/>
        <v/>
      </c>
      <c r="AE8" s="167" t="str">
        <f t="shared" si="1"/>
        <v/>
      </c>
      <c r="AF8" s="163" t="str">
        <f t="shared" si="2"/>
        <v/>
      </c>
      <c r="AG8" s="167" t="str">
        <f t="shared" si="3"/>
        <v/>
      </c>
      <c r="AH8" s="226" t="str">
        <f t="shared" si="4"/>
        <v/>
      </c>
    </row>
    <row r="9" spans="1:34" ht="13.95" customHeight="1" x14ac:dyDescent="0.3">
      <c r="A9" s="617" t="s">
        <v>332</v>
      </c>
      <c r="B9" s="114" t="s">
        <v>141</v>
      </c>
      <c r="C9" s="124"/>
      <c r="D9" s="124"/>
      <c r="E9" s="124"/>
      <c r="F9" s="124"/>
      <c r="G9" s="125"/>
      <c r="H9" s="125"/>
      <c r="I9" s="125"/>
      <c r="J9" s="88"/>
      <c r="K9" s="125"/>
      <c r="L9" s="125"/>
      <c r="M9" s="125"/>
      <c r="N9" s="124"/>
      <c r="O9" s="124"/>
      <c r="P9" s="124"/>
      <c r="Q9" s="124"/>
      <c r="R9" s="124"/>
      <c r="S9" s="124"/>
      <c r="T9" s="124"/>
      <c r="U9" s="126"/>
      <c r="V9" s="1"/>
      <c r="W9" s="225" t="str">
        <f t="shared" si="0"/>
        <v/>
      </c>
      <c r="X9" s="164"/>
      <c r="Y9" s="253"/>
      <c r="Z9" s="254"/>
      <c r="AA9" s="164"/>
      <c r="AB9" s="164"/>
      <c r="AC9" s="164"/>
      <c r="AD9" s="253"/>
      <c r="AE9" s="167" t="str">
        <f t="shared" si="1"/>
        <v/>
      </c>
      <c r="AF9" s="163" t="str">
        <f t="shared" si="2"/>
        <v/>
      </c>
      <c r="AG9" s="167" t="str">
        <f t="shared" si="3"/>
        <v/>
      </c>
      <c r="AH9" s="226" t="str">
        <f t="shared" si="4"/>
        <v/>
      </c>
    </row>
    <row r="10" spans="1:34" ht="13.95" customHeight="1" x14ac:dyDescent="0.3">
      <c r="A10" s="617"/>
      <c r="B10" s="399" t="s">
        <v>142</v>
      </c>
      <c r="C10" s="408"/>
      <c r="D10" s="408"/>
      <c r="E10" s="408"/>
      <c r="F10" s="408"/>
      <c r="G10" s="409"/>
      <c r="H10" s="409"/>
      <c r="I10" s="409"/>
      <c r="J10" s="346"/>
      <c r="K10" s="409"/>
      <c r="L10" s="409"/>
      <c r="M10" s="409"/>
      <c r="N10" s="408"/>
      <c r="O10" s="408"/>
      <c r="P10" s="408"/>
      <c r="Q10" s="408"/>
      <c r="R10" s="408"/>
      <c r="S10" s="408"/>
      <c r="T10" s="408"/>
      <c r="U10" s="410"/>
      <c r="V10" s="1"/>
      <c r="W10" s="225" t="str">
        <f t="shared" si="0"/>
        <v/>
      </c>
      <c r="X10" s="164"/>
      <c r="Y10" s="253"/>
      <c r="Z10" s="254"/>
      <c r="AA10" s="164"/>
      <c r="AB10" s="164"/>
      <c r="AC10" s="164"/>
      <c r="AD10" s="253"/>
      <c r="AE10" s="167" t="str">
        <f t="shared" si="1"/>
        <v/>
      </c>
      <c r="AF10" s="163" t="str">
        <f t="shared" si="2"/>
        <v/>
      </c>
      <c r="AG10" s="167" t="str">
        <f t="shared" si="3"/>
        <v/>
      </c>
      <c r="AH10" s="226" t="str">
        <f t="shared" si="4"/>
        <v/>
      </c>
    </row>
    <row r="11" spans="1:34" ht="12" customHeight="1" x14ac:dyDescent="0.3">
      <c r="A11" s="617"/>
      <c r="B11" s="118" t="s">
        <v>143</v>
      </c>
      <c r="C11" s="122"/>
      <c r="D11" s="122"/>
      <c r="E11" s="122"/>
      <c r="F11" s="122"/>
      <c r="G11" s="122"/>
      <c r="H11" s="122"/>
      <c r="I11" s="122"/>
      <c r="J11" s="86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3"/>
      <c r="V11" s="1"/>
      <c r="W11" s="225" t="str">
        <f t="shared" si="0"/>
        <v/>
      </c>
      <c r="X11" s="163" t="str">
        <f t="shared" ref="X11:X23" si="11">IF($C11=0,"",G11/$C11)</f>
        <v/>
      </c>
      <c r="Y11" s="252" t="str">
        <f t="shared" ref="Y11:Y69" si="12">IF($G11=0,"",H11/$G11)</f>
        <v/>
      </c>
      <c r="Z11" s="255" t="str">
        <f t="shared" ref="Z11:Z69" si="13">IF((I11+K11+L11+M11)=0,"",1-(M11/(I11+K11+L11+M11)))</f>
        <v/>
      </c>
      <c r="AA11" s="163" t="str">
        <f t="shared" ref="AA11:AA69" si="14">IF(($I11+$K11+$L11)=0,"",I11/($I11+$L11+$K11))</f>
        <v/>
      </c>
      <c r="AB11" s="168" t="str">
        <f t="shared" si="8"/>
        <v/>
      </c>
      <c r="AC11" s="163" t="str">
        <f t="shared" ref="AC11:AC69" si="15">IF(($I11+$K11+$L11)=0,"",K11/($K11+$L11+$I11))</f>
        <v/>
      </c>
      <c r="AD11" s="252" t="str">
        <f t="shared" ref="AD11:AD69" si="16">IF(($I11+$K11+$L11)=0,"",($I11+$K11)/($I11+$K11+$L11))</f>
        <v/>
      </c>
      <c r="AE11" s="167" t="str">
        <f t="shared" si="1"/>
        <v/>
      </c>
      <c r="AF11" s="163" t="str">
        <f t="shared" si="2"/>
        <v/>
      </c>
      <c r="AG11" s="167" t="str">
        <f t="shared" si="3"/>
        <v/>
      </c>
      <c r="AH11" s="226" t="str">
        <f t="shared" si="4"/>
        <v/>
      </c>
    </row>
    <row r="12" spans="1:34" ht="13.95" customHeight="1" x14ac:dyDescent="0.3">
      <c r="A12" s="617" t="s">
        <v>333</v>
      </c>
      <c r="B12" s="114" t="s">
        <v>141</v>
      </c>
      <c r="C12" s="124"/>
      <c r="D12" s="124"/>
      <c r="E12" s="124"/>
      <c r="F12" s="124"/>
      <c r="G12" s="125"/>
      <c r="H12" s="125"/>
      <c r="I12" s="125"/>
      <c r="J12" s="88"/>
      <c r="K12" s="125"/>
      <c r="L12" s="125"/>
      <c r="M12" s="125"/>
      <c r="N12" s="124"/>
      <c r="O12" s="124"/>
      <c r="P12" s="124"/>
      <c r="Q12" s="124"/>
      <c r="R12" s="124"/>
      <c r="S12" s="124"/>
      <c r="T12" s="124"/>
      <c r="U12" s="126"/>
      <c r="V12" s="1"/>
      <c r="W12" s="225" t="str">
        <f t="shared" si="0"/>
        <v/>
      </c>
      <c r="X12" s="164"/>
      <c r="Y12" s="253"/>
      <c r="Z12" s="254"/>
      <c r="AA12" s="164"/>
      <c r="AB12" s="164"/>
      <c r="AC12" s="164"/>
      <c r="AD12" s="253"/>
      <c r="AE12" s="167" t="str">
        <f t="shared" si="1"/>
        <v/>
      </c>
      <c r="AF12" s="163" t="str">
        <f t="shared" si="2"/>
        <v/>
      </c>
      <c r="AG12" s="167" t="str">
        <f t="shared" si="3"/>
        <v/>
      </c>
      <c r="AH12" s="226" t="str">
        <f t="shared" si="4"/>
        <v/>
      </c>
    </row>
    <row r="13" spans="1:34" ht="13.95" customHeight="1" x14ac:dyDescent="0.3">
      <c r="A13" s="617"/>
      <c r="B13" s="399" t="s">
        <v>142</v>
      </c>
      <c r="C13" s="408"/>
      <c r="D13" s="408"/>
      <c r="E13" s="408"/>
      <c r="F13" s="408"/>
      <c r="G13" s="409"/>
      <c r="H13" s="409"/>
      <c r="I13" s="409"/>
      <c r="J13" s="346"/>
      <c r="K13" s="409"/>
      <c r="L13" s="409"/>
      <c r="M13" s="409"/>
      <c r="N13" s="408"/>
      <c r="O13" s="408"/>
      <c r="P13" s="408"/>
      <c r="Q13" s="408"/>
      <c r="R13" s="408"/>
      <c r="S13" s="408"/>
      <c r="T13" s="408"/>
      <c r="U13" s="410"/>
      <c r="V13" s="1"/>
      <c r="W13" s="225" t="str">
        <f t="shared" si="0"/>
        <v/>
      </c>
      <c r="X13" s="164"/>
      <c r="Y13" s="253"/>
      <c r="Z13" s="254"/>
      <c r="AA13" s="164"/>
      <c r="AB13" s="164"/>
      <c r="AC13" s="164"/>
      <c r="AD13" s="253"/>
      <c r="AE13" s="167" t="str">
        <f t="shared" si="1"/>
        <v/>
      </c>
      <c r="AF13" s="163" t="str">
        <f t="shared" si="2"/>
        <v/>
      </c>
      <c r="AG13" s="167" t="str">
        <f t="shared" si="3"/>
        <v/>
      </c>
      <c r="AH13" s="226" t="str">
        <f t="shared" si="4"/>
        <v/>
      </c>
    </row>
    <row r="14" spans="1:34" ht="13.95" customHeight="1" thickBot="1" x14ac:dyDescent="0.35">
      <c r="A14" s="617"/>
      <c r="B14" s="118" t="s">
        <v>143</v>
      </c>
      <c r="C14" s="122"/>
      <c r="D14" s="122"/>
      <c r="E14" s="122"/>
      <c r="F14" s="122"/>
      <c r="G14" s="122"/>
      <c r="H14" s="122"/>
      <c r="I14" s="122"/>
      <c r="J14" s="86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"/>
      <c r="W14" s="225" t="str">
        <f t="shared" si="0"/>
        <v/>
      </c>
      <c r="X14" s="163" t="str">
        <f t="shared" si="11"/>
        <v/>
      </c>
      <c r="Y14" s="252" t="str">
        <f t="shared" si="12"/>
        <v/>
      </c>
      <c r="Z14" s="255" t="str">
        <f t="shared" si="13"/>
        <v/>
      </c>
      <c r="AA14" s="163" t="str">
        <f t="shared" si="14"/>
        <v/>
      </c>
      <c r="AB14" s="168" t="str">
        <f t="shared" si="8"/>
        <v/>
      </c>
      <c r="AC14" s="163" t="str">
        <f t="shared" si="15"/>
        <v/>
      </c>
      <c r="AD14" s="252" t="str">
        <f t="shared" si="16"/>
        <v/>
      </c>
      <c r="AE14" s="167" t="str">
        <f t="shared" si="1"/>
        <v/>
      </c>
      <c r="AF14" s="163" t="str">
        <f t="shared" si="2"/>
        <v/>
      </c>
      <c r="AG14" s="167" t="str">
        <f t="shared" si="3"/>
        <v/>
      </c>
      <c r="AH14" s="226" t="str">
        <f t="shared" si="4"/>
        <v/>
      </c>
    </row>
    <row r="15" spans="1:34" ht="13.95" customHeight="1" thickTop="1" x14ac:dyDescent="0.3">
      <c r="A15" s="623" t="s">
        <v>334</v>
      </c>
      <c r="B15" s="112" t="s">
        <v>141</v>
      </c>
      <c r="C15" s="124"/>
      <c r="D15" s="124"/>
      <c r="E15" s="124"/>
      <c r="F15" s="124"/>
      <c r="G15" s="125"/>
      <c r="H15" s="125"/>
      <c r="I15" s="125"/>
      <c r="J15" s="88"/>
      <c r="K15" s="125"/>
      <c r="L15" s="125"/>
      <c r="M15" s="125"/>
      <c r="N15" s="124"/>
      <c r="O15" s="124"/>
      <c r="P15" s="124"/>
      <c r="Q15" s="124"/>
      <c r="R15" s="124"/>
      <c r="S15" s="124"/>
      <c r="T15" s="124"/>
      <c r="U15" s="126"/>
      <c r="V15" s="1"/>
      <c r="W15" s="225" t="str">
        <f t="shared" si="0"/>
        <v/>
      </c>
      <c r="X15" s="164"/>
      <c r="Y15" s="164"/>
      <c r="Z15" s="165"/>
      <c r="AA15" s="164"/>
      <c r="AB15" s="164"/>
      <c r="AC15" s="164"/>
      <c r="AD15" s="164"/>
      <c r="AE15" s="167" t="str">
        <f t="shared" si="1"/>
        <v/>
      </c>
      <c r="AF15" s="163" t="str">
        <f t="shared" si="2"/>
        <v/>
      </c>
      <c r="AG15" s="167" t="str">
        <f t="shared" si="3"/>
        <v/>
      </c>
      <c r="AH15" s="226" t="str">
        <f t="shared" si="4"/>
        <v/>
      </c>
    </row>
    <row r="16" spans="1:34" ht="13.95" customHeight="1" x14ac:dyDescent="0.3">
      <c r="A16" s="616"/>
      <c r="B16" s="399" t="s">
        <v>142</v>
      </c>
      <c r="C16" s="408"/>
      <c r="D16" s="408"/>
      <c r="E16" s="408"/>
      <c r="F16" s="408"/>
      <c r="G16" s="409"/>
      <c r="H16" s="409"/>
      <c r="I16" s="409"/>
      <c r="J16" s="346"/>
      <c r="K16" s="409"/>
      <c r="L16" s="409"/>
      <c r="M16" s="409"/>
      <c r="N16" s="408"/>
      <c r="O16" s="408"/>
      <c r="P16" s="408"/>
      <c r="Q16" s="408"/>
      <c r="R16" s="408"/>
      <c r="S16" s="408"/>
      <c r="T16" s="408"/>
      <c r="U16" s="410"/>
      <c r="V16" s="1"/>
      <c r="W16" s="225" t="str">
        <f t="shared" si="0"/>
        <v/>
      </c>
      <c r="X16" s="164"/>
      <c r="Y16" s="164"/>
      <c r="Z16" s="165"/>
      <c r="AA16" s="164"/>
      <c r="AB16" s="164"/>
      <c r="AC16" s="164"/>
      <c r="AD16" s="164"/>
      <c r="AE16" s="167" t="str">
        <f t="shared" si="1"/>
        <v/>
      </c>
      <c r="AF16" s="163" t="str">
        <f t="shared" si="2"/>
        <v/>
      </c>
      <c r="AG16" s="167" t="str">
        <f t="shared" si="3"/>
        <v/>
      </c>
      <c r="AH16" s="226" t="str">
        <f t="shared" si="4"/>
        <v/>
      </c>
    </row>
    <row r="17" spans="1:34" ht="13.95" customHeight="1" x14ac:dyDescent="0.3">
      <c r="A17" s="617"/>
      <c r="B17" s="113" t="s">
        <v>143</v>
      </c>
      <c r="C17" s="122"/>
      <c r="D17" s="122"/>
      <c r="E17" s="122"/>
      <c r="F17" s="122"/>
      <c r="G17" s="122"/>
      <c r="H17" s="122"/>
      <c r="I17" s="122"/>
      <c r="J17" s="86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3"/>
      <c r="V17" s="1"/>
      <c r="W17" s="225" t="str">
        <f t="shared" si="0"/>
        <v/>
      </c>
      <c r="X17" s="163" t="str">
        <f t="shared" si="11"/>
        <v/>
      </c>
      <c r="Y17" s="163" t="str">
        <f t="shared" si="12"/>
        <v/>
      </c>
      <c r="Z17" s="167" t="str">
        <f t="shared" si="13"/>
        <v/>
      </c>
      <c r="AA17" s="163" t="str">
        <f t="shared" si="14"/>
        <v/>
      </c>
      <c r="AB17" s="168" t="str">
        <f t="shared" si="8"/>
        <v/>
      </c>
      <c r="AC17" s="163" t="str">
        <f t="shared" si="15"/>
        <v/>
      </c>
      <c r="AD17" s="163" t="str">
        <f t="shared" si="16"/>
        <v/>
      </c>
      <c r="AE17" s="167" t="str">
        <f t="shared" si="1"/>
        <v/>
      </c>
      <c r="AF17" s="163" t="str">
        <f t="shared" si="2"/>
        <v/>
      </c>
      <c r="AG17" s="167" t="str">
        <f t="shared" si="3"/>
        <v/>
      </c>
      <c r="AH17" s="226" t="str">
        <f t="shared" si="4"/>
        <v/>
      </c>
    </row>
    <row r="18" spans="1:34" ht="13.95" customHeight="1" x14ac:dyDescent="0.3">
      <c r="A18" s="617" t="s">
        <v>335</v>
      </c>
      <c r="B18" s="114" t="s">
        <v>141</v>
      </c>
      <c r="C18" s="124"/>
      <c r="D18" s="124"/>
      <c r="E18" s="124"/>
      <c r="F18" s="124"/>
      <c r="G18" s="125"/>
      <c r="H18" s="125"/>
      <c r="I18" s="125"/>
      <c r="J18" s="88"/>
      <c r="K18" s="125"/>
      <c r="L18" s="125"/>
      <c r="M18" s="125"/>
      <c r="N18" s="124"/>
      <c r="O18" s="124"/>
      <c r="P18" s="124"/>
      <c r="Q18" s="124"/>
      <c r="R18" s="124"/>
      <c r="S18" s="124"/>
      <c r="T18" s="124"/>
      <c r="U18" s="126"/>
      <c r="V18" s="1"/>
      <c r="W18" s="225" t="str">
        <f t="shared" si="0"/>
        <v/>
      </c>
      <c r="X18" s="164"/>
      <c r="Y18" s="164"/>
      <c r="Z18" s="169"/>
      <c r="AA18" s="164"/>
      <c r="AB18" s="164"/>
      <c r="AC18" s="164"/>
      <c r="AD18" s="164"/>
      <c r="AE18" s="167" t="str">
        <f t="shared" si="1"/>
        <v/>
      </c>
      <c r="AF18" s="163" t="str">
        <f t="shared" si="2"/>
        <v/>
      </c>
      <c r="AG18" s="167" t="str">
        <f t="shared" si="3"/>
        <v/>
      </c>
      <c r="AH18" s="226" t="str">
        <f t="shared" si="4"/>
        <v/>
      </c>
    </row>
    <row r="19" spans="1:34" ht="13.95" customHeight="1" x14ac:dyDescent="0.3">
      <c r="A19" s="617"/>
      <c r="B19" s="399" t="s">
        <v>142</v>
      </c>
      <c r="C19" s="408"/>
      <c r="D19" s="408"/>
      <c r="E19" s="408"/>
      <c r="F19" s="408"/>
      <c r="G19" s="409"/>
      <c r="H19" s="409"/>
      <c r="I19" s="409"/>
      <c r="J19" s="346"/>
      <c r="K19" s="409"/>
      <c r="L19" s="409"/>
      <c r="M19" s="409"/>
      <c r="N19" s="408"/>
      <c r="O19" s="408"/>
      <c r="P19" s="408"/>
      <c r="Q19" s="408"/>
      <c r="R19" s="408"/>
      <c r="S19" s="408"/>
      <c r="T19" s="408"/>
      <c r="U19" s="410"/>
      <c r="V19" s="1"/>
      <c r="W19" s="225" t="str">
        <f t="shared" ref="W19:W69" si="17">IF($C19=0,"",F19/$C19)</f>
        <v/>
      </c>
      <c r="X19" s="164"/>
      <c r="Y19" s="164"/>
      <c r="Z19" s="169"/>
      <c r="AA19" s="164"/>
      <c r="AB19" s="164"/>
      <c r="AC19" s="164"/>
      <c r="AD19" s="164"/>
      <c r="AE19" s="167" t="str">
        <f t="shared" si="1"/>
        <v/>
      </c>
      <c r="AF19" s="163" t="str">
        <f t="shared" si="2"/>
        <v/>
      </c>
      <c r="AG19" s="167" t="str">
        <f t="shared" si="3"/>
        <v/>
      </c>
      <c r="AH19" s="226" t="str">
        <f t="shared" si="4"/>
        <v/>
      </c>
    </row>
    <row r="20" spans="1:34" ht="13.95" customHeight="1" x14ac:dyDescent="0.3">
      <c r="A20" s="617"/>
      <c r="B20" s="118" t="s">
        <v>143</v>
      </c>
      <c r="C20" s="122"/>
      <c r="D20" s="122"/>
      <c r="E20" s="122"/>
      <c r="F20" s="122"/>
      <c r="G20" s="122"/>
      <c r="H20" s="122"/>
      <c r="I20" s="122"/>
      <c r="J20" s="86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3"/>
      <c r="V20" s="1"/>
      <c r="W20" s="225" t="str">
        <f t="shared" si="17"/>
        <v/>
      </c>
      <c r="X20" s="163" t="str">
        <f t="shared" si="11"/>
        <v/>
      </c>
      <c r="Y20" s="163" t="str">
        <f>IF($G20=0,"",H20/$G20)</f>
        <v/>
      </c>
      <c r="Z20" s="167" t="str">
        <f>IF((I20+K20+L20+M20)=0,"",1-(M20/(I20+K20+L20+M20)))</f>
        <v/>
      </c>
      <c r="AA20" s="163" t="str">
        <f t="shared" si="14"/>
        <v/>
      </c>
      <c r="AB20" s="168" t="str">
        <f t="shared" si="8"/>
        <v/>
      </c>
      <c r="AC20" s="163" t="str">
        <f t="shared" si="15"/>
        <v/>
      </c>
      <c r="AD20" s="163" t="str">
        <f>IF(($I20+$K20+$L20)=0,"",($I20+$K20)/($I20+$K20+$L20))</f>
        <v/>
      </c>
      <c r="AE20" s="167" t="str">
        <f t="shared" si="1"/>
        <v/>
      </c>
      <c r="AF20" s="163" t="str">
        <f t="shared" si="2"/>
        <v/>
      </c>
      <c r="AG20" s="167" t="str">
        <f t="shared" si="3"/>
        <v/>
      </c>
      <c r="AH20" s="226" t="str">
        <f t="shared" si="4"/>
        <v/>
      </c>
    </row>
    <row r="21" spans="1:34" ht="13.95" customHeight="1" x14ac:dyDescent="0.3">
      <c r="A21" s="617" t="s">
        <v>336</v>
      </c>
      <c r="B21" s="114" t="s">
        <v>141</v>
      </c>
      <c r="C21" s="124"/>
      <c r="D21" s="124"/>
      <c r="E21" s="124"/>
      <c r="F21" s="124"/>
      <c r="G21" s="125"/>
      <c r="H21" s="125"/>
      <c r="I21" s="125"/>
      <c r="J21" s="88"/>
      <c r="K21" s="125"/>
      <c r="L21" s="125"/>
      <c r="M21" s="125"/>
      <c r="N21" s="124"/>
      <c r="O21" s="124"/>
      <c r="P21" s="124"/>
      <c r="Q21" s="124"/>
      <c r="R21" s="124"/>
      <c r="S21" s="124"/>
      <c r="T21" s="124"/>
      <c r="U21" s="126"/>
      <c r="V21" s="1"/>
      <c r="W21" s="225" t="str">
        <f t="shared" si="17"/>
        <v/>
      </c>
      <c r="X21" s="164"/>
      <c r="Y21" s="164"/>
      <c r="Z21" s="169"/>
      <c r="AA21" s="164"/>
      <c r="AB21" s="164"/>
      <c r="AC21" s="164"/>
      <c r="AD21" s="164"/>
      <c r="AE21" s="167" t="str">
        <f t="shared" si="1"/>
        <v/>
      </c>
      <c r="AF21" s="163" t="str">
        <f t="shared" si="2"/>
        <v/>
      </c>
      <c r="AG21" s="167" t="str">
        <f t="shared" si="3"/>
        <v/>
      </c>
      <c r="AH21" s="226" t="str">
        <f t="shared" si="4"/>
        <v/>
      </c>
    </row>
    <row r="22" spans="1:34" ht="13.95" customHeight="1" x14ac:dyDescent="0.3">
      <c r="A22" s="617"/>
      <c r="B22" s="399" t="s">
        <v>142</v>
      </c>
      <c r="C22" s="408"/>
      <c r="D22" s="408"/>
      <c r="E22" s="408"/>
      <c r="F22" s="408"/>
      <c r="G22" s="409"/>
      <c r="H22" s="409"/>
      <c r="I22" s="409"/>
      <c r="J22" s="346"/>
      <c r="K22" s="409"/>
      <c r="L22" s="409"/>
      <c r="M22" s="409"/>
      <c r="N22" s="408"/>
      <c r="O22" s="408"/>
      <c r="P22" s="408"/>
      <c r="Q22" s="408"/>
      <c r="R22" s="408"/>
      <c r="S22" s="408"/>
      <c r="T22" s="408"/>
      <c r="U22" s="410"/>
      <c r="V22" s="1"/>
      <c r="W22" s="225" t="str">
        <f t="shared" si="17"/>
        <v/>
      </c>
      <c r="X22" s="164"/>
      <c r="Y22" s="164"/>
      <c r="Z22" s="169"/>
      <c r="AA22" s="164"/>
      <c r="AB22" s="164"/>
      <c r="AC22" s="164"/>
      <c r="AD22" s="164"/>
      <c r="AE22" s="167" t="str">
        <f t="shared" si="1"/>
        <v/>
      </c>
      <c r="AF22" s="163" t="str">
        <f t="shared" si="2"/>
        <v/>
      </c>
      <c r="AG22" s="167" t="str">
        <f t="shared" si="3"/>
        <v/>
      </c>
      <c r="AH22" s="226" t="str">
        <f t="shared" si="4"/>
        <v/>
      </c>
    </row>
    <row r="23" spans="1:34" ht="13.95" customHeight="1" x14ac:dyDescent="0.3">
      <c r="A23" s="617"/>
      <c r="B23" s="118" t="s">
        <v>143</v>
      </c>
      <c r="C23" s="122"/>
      <c r="D23" s="122"/>
      <c r="E23" s="122"/>
      <c r="F23" s="122"/>
      <c r="G23" s="122"/>
      <c r="H23" s="122"/>
      <c r="I23" s="122"/>
      <c r="J23" s="86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  <c r="V23" s="1"/>
      <c r="W23" s="225" t="str">
        <f t="shared" si="17"/>
        <v/>
      </c>
      <c r="X23" s="163" t="str">
        <f t="shared" si="11"/>
        <v/>
      </c>
      <c r="Y23" s="163" t="str">
        <f>IF($G23=0,"",H23/$G23)</f>
        <v/>
      </c>
      <c r="Z23" s="167" t="str">
        <f>IF((I23+K23+L23+M23)=0,"",1-(M23/(I23+K23+L23+M23)))</f>
        <v/>
      </c>
      <c r="AA23" s="163" t="str">
        <f t="shared" si="14"/>
        <v/>
      </c>
      <c r="AB23" s="168" t="str">
        <f t="shared" si="8"/>
        <v/>
      </c>
      <c r="AC23" s="163" t="str">
        <f t="shared" si="15"/>
        <v/>
      </c>
      <c r="AD23" s="163" t="str">
        <f>IF(($I23+$K23+$L23)=0,"",($I23+$K23)/($I23+$K23+$L23))</f>
        <v/>
      </c>
      <c r="AE23" s="167" t="str">
        <f t="shared" si="1"/>
        <v/>
      </c>
      <c r="AF23" s="163" t="str">
        <f t="shared" si="2"/>
        <v/>
      </c>
      <c r="AG23" s="167" t="str">
        <f t="shared" si="3"/>
        <v/>
      </c>
      <c r="AH23" s="226" t="str">
        <f t="shared" si="4"/>
        <v/>
      </c>
    </row>
    <row r="24" spans="1:34" s="24" customFormat="1" ht="13.95" customHeight="1" x14ac:dyDescent="0.3">
      <c r="A24" s="617" t="s">
        <v>337</v>
      </c>
      <c r="B24" s="114" t="s">
        <v>141</v>
      </c>
      <c r="C24" s="124"/>
      <c r="D24" s="124"/>
      <c r="E24" s="124"/>
      <c r="F24" s="124"/>
      <c r="G24" s="125"/>
      <c r="H24" s="125"/>
      <c r="I24" s="125"/>
      <c r="J24" s="88"/>
      <c r="K24" s="125"/>
      <c r="L24" s="125"/>
      <c r="M24" s="125"/>
      <c r="N24" s="124"/>
      <c r="O24" s="124"/>
      <c r="P24" s="124"/>
      <c r="Q24" s="124"/>
      <c r="R24" s="124"/>
      <c r="S24" s="124"/>
      <c r="T24" s="124"/>
      <c r="U24" s="126"/>
      <c r="V24" s="1"/>
      <c r="W24" s="225" t="str">
        <f t="shared" si="17"/>
        <v/>
      </c>
      <c r="X24" s="164"/>
      <c r="Y24" s="164"/>
      <c r="Z24" s="169"/>
      <c r="AA24" s="164"/>
      <c r="AB24" s="164"/>
      <c r="AC24" s="164"/>
      <c r="AD24" s="164"/>
      <c r="AE24" s="167" t="str">
        <f t="shared" si="1"/>
        <v/>
      </c>
      <c r="AF24" s="163" t="str">
        <f t="shared" si="2"/>
        <v/>
      </c>
      <c r="AG24" s="167" t="str">
        <f t="shared" si="3"/>
        <v/>
      </c>
      <c r="AH24" s="226" t="str">
        <f t="shared" si="4"/>
        <v/>
      </c>
    </row>
    <row r="25" spans="1:34" s="24" customFormat="1" ht="13.95" customHeight="1" x14ac:dyDescent="0.3">
      <c r="A25" s="617"/>
      <c r="B25" s="399" t="s">
        <v>142</v>
      </c>
      <c r="C25" s="408"/>
      <c r="D25" s="408"/>
      <c r="E25" s="408"/>
      <c r="F25" s="408"/>
      <c r="G25" s="409"/>
      <c r="H25" s="409"/>
      <c r="I25" s="409"/>
      <c r="J25" s="346"/>
      <c r="K25" s="409"/>
      <c r="L25" s="409"/>
      <c r="M25" s="409"/>
      <c r="N25" s="408"/>
      <c r="O25" s="408"/>
      <c r="P25" s="408"/>
      <c r="Q25" s="408"/>
      <c r="R25" s="408"/>
      <c r="S25" s="408"/>
      <c r="T25" s="408"/>
      <c r="U25" s="410"/>
      <c r="V25" s="1"/>
      <c r="W25" s="225" t="str">
        <f t="shared" si="17"/>
        <v/>
      </c>
      <c r="X25" s="164"/>
      <c r="Y25" s="164"/>
      <c r="Z25" s="169"/>
      <c r="AA25" s="164"/>
      <c r="AB25" s="164"/>
      <c r="AC25" s="164"/>
      <c r="AD25" s="164"/>
      <c r="AE25" s="167" t="str">
        <f t="shared" si="1"/>
        <v/>
      </c>
      <c r="AF25" s="163" t="str">
        <f t="shared" si="2"/>
        <v/>
      </c>
      <c r="AG25" s="167" t="str">
        <f t="shared" si="3"/>
        <v/>
      </c>
      <c r="AH25" s="226" t="str">
        <f t="shared" si="4"/>
        <v/>
      </c>
    </row>
    <row r="26" spans="1:34" s="24" customFormat="1" ht="13.95" customHeight="1" x14ac:dyDescent="0.3">
      <c r="A26" s="617"/>
      <c r="B26" s="118" t="s">
        <v>143</v>
      </c>
      <c r="C26" s="122"/>
      <c r="D26" s="122"/>
      <c r="E26" s="122"/>
      <c r="F26" s="122"/>
      <c r="G26" s="122"/>
      <c r="H26" s="122"/>
      <c r="I26" s="122"/>
      <c r="J26" s="86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3"/>
      <c r="V26" s="1"/>
      <c r="W26" s="225" t="str">
        <f t="shared" si="17"/>
        <v/>
      </c>
      <c r="X26" s="163" t="str">
        <f t="shared" ref="X26:X62" si="18">IF($C26=0,"",G26/$C26)</f>
        <v/>
      </c>
      <c r="Y26" s="163" t="str">
        <f t="shared" si="12"/>
        <v/>
      </c>
      <c r="Z26" s="167" t="str">
        <f t="shared" si="13"/>
        <v/>
      </c>
      <c r="AA26" s="163" t="str">
        <f t="shared" si="14"/>
        <v/>
      </c>
      <c r="AB26" s="168" t="str">
        <f t="shared" si="8"/>
        <v/>
      </c>
      <c r="AC26" s="163" t="str">
        <f t="shared" si="15"/>
        <v/>
      </c>
      <c r="AD26" s="163" t="str">
        <f t="shared" si="16"/>
        <v/>
      </c>
      <c r="AE26" s="167" t="str">
        <f t="shared" si="1"/>
        <v/>
      </c>
      <c r="AF26" s="163" t="str">
        <f t="shared" si="2"/>
        <v/>
      </c>
      <c r="AG26" s="167" t="str">
        <f t="shared" si="3"/>
        <v/>
      </c>
      <c r="AH26" s="226" t="str">
        <f t="shared" si="4"/>
        <v/>
      </c>
    </row>
    <row r="27" spans="1:34" s="24" customFormat="1" ht="13.95" customHeight="1" x14ac:dyDescent="0.3">
      <c r="A27" s="617" t="s">
        <v>338</v>
      </c>
      <c r="B27" s="114" t="s">
        <v>141</v>
      </c>
      <c r="C27" s="124"/>
      <c r="D27" s="124"/>
      <c r="E27" s="124"/>
      <c r="F27" s="124"/>
      <c r="G27" s="125"/>
      <c r="H27" s="125"/>
      <c r="I27" s="125"/>
      <c r="J27" s="88"/>
      <c r="K27" s="125"/>
      <c r="L27" s="125"/>
      <c r="M27" s="125"/>
      <c r="N27" s="124"/>
      <c r="O27" s="124"/>
      <c r="P27" s="124"/>
      <c r="Q27" s="124"/>
      <c r="R27" s="124"/>
      <c r="S27" s="124"/>
      <c r="T27" s="124"/>
      <c r="U27" s="126"/>
      <c r="V27" s="1"/>
      <c r="W27" s="225" t="str">
        <f t="shared" si="17"/>
        <v/>
      </c>
      <c r="X27" s="164"/>
      <c r="Y27" s="164"/>
      <c r="Z27" s="169"/>
      <c r="AA27" s="164"/>
      <c r="AB27" s="164"/>
      <c r="AC27" s="164"/>
      <c r="AD27" s="164"/>
      <c r="AE27" s="167" t="str">
        <f t="shared" si="1"/>
        <v/>
      </c>
      <c r="AF27" s="163" t="str">
        <f t="shared" si="2"/>
        <v/>
      </c>
      <c r="AG27" s="167" t="str">
        <f t="shared" si="3"/>
        <v/>
      </c>
      <c r="AH27" s="226" t="str">
        <f t="shared" si="4"/>
        <v/>
      </c>
    </row>
    <row r="28" spans="1:34" s="24" customFormat="1" ht="13.95" customHeight="1" x14ac:dyDescent="0.3">
      <c r="A28" s="617"/>
      <c r="B28" s="399" t="s">
        <v>142</v>
      </c>
      <c r="C28" s="408"/>
      <c r="D28" s="408"/>
      <c r="E28" s="408"/>
      <c r="F28" s="408"/>
      <c r="G28" s="409"/>
      <c r="H28" s="409"/>
      <c r="I28" s="409"/>
      <c r="J28" s="346"/>
      <c r="K28" s="409"/>
      <c r="L28" s="409"/>
      <c r="M28" s="409"/>
      <c r="N28" s="408"/>
      <c r="O28" s="408"/>
      <c r="P28" s="408"/>
      <c r="Q28" s="408"/>
      <c r="R28" s="408"/>
      <c r="S28" s="408"/>
      <c r="T28" s="408"/>
      <c r="U28" s="410"/>
      <c r="V28" s="1"/>
      <c r="W28" s="225" t="str">
        <f t="shared" si="17"/>
        <v/>
      </c>
      <c r="X28" s="164"/>
      <c r="Y28" s="164"/>
      <c r="Z28" s="169"/>
      <c r="AA28" s="164"/>
      <c r="AB28" s="164"/>
      <c r="AC28" s="164"/>
      <c r="AD28" s="164"/>
      <c r="AE28" s="167" t="str">
        <f t="shared" si="1"/>
        <v/>
      </c>
      <c r="AF28" s="163" t="str">
        <f t="shared" si="2"/>
        <v/>
      </c>
      <c r="AG28" s="167" t="str">
        <f t="shared" si="3"/>
        <v/>
      </c>
      <c r="AH28" s="226" t="str">
        <f t="shared" si="4"/>
        <v/>
      </c>
    </row>
    <row r="29" spans="1:34" s="24" customFormat="1" ht="13.95" customHeight="1" x14ac:dyDescent="0.3">
      <c r="A29" s="617"/>
      <c r="B29" s="118" t="s">
        <v>143</v>
      </c>
      <c r="C29" s="122"/>
      <c r="D29" s="122"/>
      <c r="E29" s="122"/>
      <c r="F29" s="122"/>
      <c r="G29" s="122"/>
      <c r="H29" s="122"/>
      <c r="I29" s="122"/>
      <c r="J29" s="86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  <c r="V29" s="1"/>
      <c r="W29" s="225" t="str">
        <f t="shared" si="17"/>
        <v/>
      </c>
      <c r="X29" s="163" t="str">
        <f t="shared" si="18"/>
        <v/>
      </c>
      <c r="Y29" s="163" t="str">
        <f t="shared" si="12"/>
        <v/>
      </c>
      <c r="Z29" s="167" t="str">
        <f t="shared" si="13"/>
        <v/>
      </c>
      <c r="AA29" s="163" t="str">
        <f t="shared" si="14"/>
        <v/>
      </c>
      <c r="AB29" s="168" t="str">
        <f t="shared" si="8"/>
        <v/>
      </c>
      <c r="AC29" s="163" t="str">
        <f t="shared" si="15"/>
        <v/>
      </c>
      <c r="AD29" s="163" t="str">
        <f t="shared" si="16"/>
        <v/>
      </c>
      <c r="AE29" s="167" t="str">
        <f t="shared" si="1"/>
        <v/>
      </c>
      <c r="AF29" s="163" t="str">
        <f t="shared" si="2"/>
        <v/>
      </c>
      <c r="AG29" s="167" t="str">
        <f t="shared" si="3"/>
        <v/>
      </c>
      <c r="AH29" s="226" t="str">
        <f t="shared" si="4"/>
        <v/>
      </c>
    </row>
    <row r="30" spans="1:34" ht="13.95" customHeight="1" x14ac:dyDescent="0.3">
      <c r="A30" s="617" t="s">
        <v>339</v>
      </c>
      <c r="B30" s="114" t="s">
        <v>141</v>
      </c>
      <c r="C30" s="124"/>
      <c r="D30" s="124"/>
      <c r="E30" s="124"/>
      <c r="F30" s="124"/>
      <c r="G30" s="125"/>
      <c r="H30" s="125"/>
      <c r="I30" s="125"/>
      <c r="J30" s="88"/>
      <c r="K30" s="125"/>
      <c r="L30" s="125"/>
      <c r="M30" s="125"/>
      <c r="N30" s="124"/>
      <c r="O30" s="124"/>
      <c r="P30" s="124"/>
      <c r="Q30" s="124"/>
      <c r="R30" s="124"/>
      <c r="S30" s="124"/>
      <c r="T30" s="124"/>
      <c r="U30" s="126"/>
      <c r="V30" s="1"/>
      <c r="W30" s="225" t="str">
        <f t="shared" si="17"/>
        <v/>
      </c>
      <c r="X30" s="164"/>
      <c r="Y30" s="164"/>
      <c r="Z30" s="169"/>
      <c r="AA30" s="164"/>
      <c r="AB30" s="164"/>
      <c r="AC30" s="164"/>
      <c r="AD30" s="164"/>
      <c r="AE30" s="167" t="str">
        <f t="shared" si="1"/>
        <v/>
      </c>
      <c r="AF30" s="163" t="str">
        <f t="shared" si="2"/>
        <v/>
      </c>
      <c r="AG30" s="167" t="str">
        <f t="shared" si="3"/>
        <v/>
      </c>
      <c r="AH30" s="226" t="str">
        <f t="shared" si="4"/>
        <v/>
      </c>
    </row>
    <row r="31" spans="1:34" ht="13.95" customHeight="1" x14ac:dyDescent="0.3">
      <c r="A31" s="617"/>
      <c r="B31" s="399" t="s">
        <v>142</v>
      </c>
      <c r="C31" s="408"/>
      <c r="D31" s="408"/>
      <c r="E31" s="408"/>
      <c r="F31" s="408"/>
      <c r="G31" s="409"/>
      <c r="H31" s="409"/>
      <c r="I31" s="409"/>
      <c r="J31" s="95"/>
      <c r="K31" s="409"/>
      <c r="L31" s="409"/>
      <c r="M31" s="409"/>
      <c r="N31" s="408"/>
      <c r="O31" s="408"/>
      <c r="P31" s="408"/>
      <c r="Q31" s="408"/>
      <c r="R31" s="408"/>
      <c r="S31" s="408"/>
      <c r="T31" s="408"/>
      <c r="U31" s="410"/>
      <c r="V31" s="1"/>
      <c r="W31" s="225" t="str">
        <f t="shared" si="17"/>
        <v/>
      </c>
      <c r="X31" s="164"/>
      <c r="Y31" s="164"/>
      <c r="Z31" s="169"/>
      <c r="AA31" s="164"/>
      <c r="AB31" s="164"/>
      <c r="AC31" s="164"/>
      <c r="AD31" s="164"/>
      <c r="AE31" s="167" t="str">
        <f t="shared" si="1"/>
        <v/>
      </c>
      <c r="AF31" s="163" t="str">
        <f t="shared" si="2"/>
        <v/>
      </c>
      <c r="AG31" s="167" t="str">
        <f t="shared" si="3"/>
        <v/>
      </c>
      <c r="AH31" s="226" t="str">
        <f t="shared" si="4"/>
        <v/>
      </c>
    </row>
    <row r="32" spans="1:34" ht="13.95" customHeight="1" x14ac:dyDescent="0.3">
      <c r="A32" s="617"/>
      <c r="B32" s="118" t="s">
        <v>143</v>
      </c>
      <c r="C32" s="122"/>
      <c r="D32" s="122"/>
      <c r="E32" s="122"/>
      <c r="F32" s="122"/>
      <c r="G32" s="122"/>
      <c r="H32" s="122"/>
      <c r="I32" s="122"/>
      <c r="J32" s="99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  <c r="V32" s="1"/>
      <c r="W32" s="225" t="str">
        <f t="shared" si="17"/>
        <v/>
      </c>
      <c r="X32" s="163" t="str">
        <f t="shared" si="18"/>
        <v/>
      </c>
      <c r="Y32" s="163" t="str">
        <f>IF($G32=0,"",H32/$G32)</f>
        <v/>
      </c>
      <c r="Z32" s="167" t="str">
        <f>IF((I32+K32+L32+M32)=0,"",1-(M32/(I32+K32+L32+M32)))</f>
        <v/>
      </c>
      <c r="AA32" s="163" t="str">
        <f t="shared" si="14"/>
        <v/>
      </c>
      <c r="AB32" s="168" t="str">
        <f t="shared" si="8"/>
        <v/>
      </c>
      <c r="AC32" s="163" t="str">
        <f t="shared" si="15"/>
        <v/>
      </c>
      <c r="AD32" s="163" t="str">
        <f>IF(($I32+$K32+$L32)=0,"",($I32+$K32)/($I32+$K32+$L32))</f>
        <v/>
      </c>
      <c r="AE32" s="167" t="str">
        <f t="shared" si="1"/>
        <v/>
      </c>
      <c r="AF32" s="163" t="str">
        <f t="shared" si="2"/>
        <v/>
      </c>
      <c r="AG32" s="167" t="str">
        <f t="shared" si="3"/>
        <v/>
      </c>
      <c r="AH32" s="226" t="str">
        <f t="shared" si="4"/>
        <v/>
      </c>
    </row>
    <row r="33" spans="1:34" ht="13.95" customHeight="1" x14ac:dyDescent="0.3">
      <c r="A33" s="617" t="s">
        <v>340</v>
      </c>
      <c r="B33" s="114" t="s">
        <v>141</v>
      </c>
      <c r="C33" s="124"/>
      <c r="D33" s="124"/>
      <c r="E33" s="124"/>
      <c r="F33" s="124"/>
      <c r="G33" s="125"/>
      <c r="H33" s="125"/>
      <c r="I33" s="125"/>
      <c r="J33" s="88"/>
      <c r="K33" s="125"/>
      <c r="L33" s="125"/>
      <c r="M33" s="125"/>
      <c r="N33" s="124"/>
      <c r="O33" s="124"/>
      <c r="P33" s="124"/>
      <c r="Q33" s="124"/>
      <c r="R33" s="124"/>
      <c r="S33" s="124"/>
      <c r="T33" s="124"/>
      <c r="U33" s="126"/>
      <c r="V33" s="1"/>
      <c r="W33" s="225" t="str">
        <f t="shared" si="17"/>
        <v/>
      </c>
      <c r="X33" s="164"/>
      <c r="Y33" s="164"/>
      <c r="Z33" s="169"/>
      <c r="AA33" s="164"/>
      <c r="AB33" s="164"/>
      <c r="AC33" s="164"/>
      <c r="AD33" s="164"/>
      <c r="AE33" s="167" t="str">
        <f t="shared" si="1"/>
        <v/>
      </c>
      <c r="AF33" s="163" t="str">
        <f t="shared" si="2"/>
        <v/>
      </c>
      <c r="AG33" s="167" t="str">
        <f t="shared" si="3"/>
        <v/>
      </c>
      <c r="AH33" s="226" t="str">
        <f t="shared" si="4"/>
        <v/>
      </c>
    </row>
    <row r="34" spans="1:34" ht="13.95" customHeight="1" x14ac:dyDescent="0.3">
      <c r="A34" s="617"/>
      <c r="B34" s="399" t="s">
        <v>142</v>
      </c>
      <c r="C34" s="408"/>
      <c r="D34" s="408"/>
      <c r="E34" s="408"/>
      <c r="F34" s="408"/>
      <c r="G34" s="409"/>
      <c r="H34" s="409"/>
      <c r="I34" s="409"/>
      <c r="J34" s="346"/>
      <c r="K34" s="409"/>
      <c r="L34" s="409"/>
      <c r="M34" s="409"/>
      <c r="N34" s="408"/>
      <c r="O34" s="408"/>
      <c r="P34" s="408"/>
      <c r="Q34" s="408"/>
      <c r="R34" s="408"/>
      <c r="S34" s="408"/>
      <c r="T34" s="408"/>
      <c r="U34" s="410"/>
      <c r="V34" s="1"/>
      <c r="W34" s="225" t="str">
        <f t="shared" si="17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1"/>
        <v/>
      </c>
      <c r="AF34" s="163" t="str">
        <f t="shared" si="2"/>
        <v/>
      </c>
      <c r="AG34" s="167" t="str">
        <f t="shared" si="3"/>
        <v/>
      </c>
      <c r="AH34" s="226" t="str">
        <f t="shared" si="4"/>
        <v/>
      </c>
    </row>
    <row r="35" spans="1:34" ht="13.95" customHeight="1" x14ac:dyDescent="0.3">
      <c r="A35" s="617"/>
      <c r="B35" s="118" t="s">
        <v>143</v>
      </c>
      <c r="C35" s="122"/>
      <c r="D35" s="122"/>
      <c r="E35" s="122"/>
      <c r="F35" s="122"/>
      <c r="G35" s="122"/>
      <c r="H35" s="122"/>
      <c r="I35" s="122"/>
      <c r="J35" s="86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3"/>
      <c r="V35" s="1"/>
      <c r="W35" s="225" t="str">
        <f t="shared" si="17"/>
        <v/>
      </c>
      <c r="X35" s="163" t="str">
        <f t="shared" si="18"/>
        <v/>
      </c>
      <c r="Y35" s="163" t="str">
        <f>IF($G35=0,"",H35/$G35)</f>
        <v/>
      </c>
      <c r="Z35" s="167" t="str">
        <f>IF((I35+K35+L35+M35)=0,"",1-(M35/(I35+K35+L35+M35)))</f>
        <v/>
      </c>
      <c r="AA35" s="163" t="str">
        <f t="shared" si="14"/>
        <v/>
      </c>
      <c r="AB35" s="168" t="str">
        <f t="shared" si="8"/>
        <v/>
      </c>
      <c r="AC35" s="163" t="str">
        <f t="shared" si="15"/>
        <v/>
      </c>
      <c r="AD35" s="163" t="str">
        <f>IF(($I35+$K35+$L35)=0,"",($I35+$K35)/($I35+$K35+$L35))</f>
        <v/>
      </c>
      <c r="AE35" s="167" t="str">
        <f t="shared" si="1"/>
        <v/>
      </c>
      <c r="AF35" s="163" t="str">
        <f t="shared" si="2"/>
        <v/>
      </c>
      <c r="AG35" s="167" t="str">
        <f t="shared" si="3"/>
        <v/>
      </c>
      <c r="AH35" s="226" t="str">
        <f t="shared" si="4"/>
        <v/>
      </c>
    </row>
    <row r="36" spans="1:34" ht="13.95" customHeight="1" x14ac:dyDescent="0.3">
      <c r="A36" s="617" t="s">
        <v>341</v>
      </c>
      <c r="B36" s="114" t="s">
        <v>141</v>
      </c>
      <c r="C36" s="124"/>
      <c r="D36" s="124"/>
      <c r="E36" s="124"/>
      <c r="F36" s="124"/>
      <c r="G36" s="125"/>
      <c r="H36" s="125"/>
      <c r="I36" s="125"/>
      <c r="J36" s="88"/>
      <c r="K36" s="125"/>
      <c r="L36" s="125"/>
      <c r="M36" s="125"/>
      <c r="N36" s="124"/>
      <c r="O36" s="124"/>
      <c r="P36" s="124"/>
      <c r="Q36" s="124"/>
      <c r="R36" s="124"/>
      <c r="S36" s="124"/>
      <c r="T36" s="124"/>
      <c r="U36" s="126"/>
      <c r="V36" s="1"/>
      <c r="W36" s="225" t="str">
        <f t="shared" si="17"/>
        <v/>
      </c>
      <c r="X36" s="164"/>
      <c r="Y36" s="164"/>
      <c r="Z36" s="169"/>
      <c r="AA36" s="164"/>
      <c r="AB36" s="164"/>
      <c r="AC36" s="164"/>
      <c r="AD36" s="164"/>
      <c r="AE36" s="167" t="str">
        <f t="shared" si="1"/>
        <v/>
      </c>
      <c r="AF36" s="163" t="str">
        <f t="shared" si="2"/>
        <v/>
      </c>
      <c r="AG36" s="167" t="str">
        <f t="shared" si="3"/>
        <v/>
      </c>
      <c r="AH36" s="226" t="str">
        <f t="shared" si="4"/>
        <v/>
      </c>
    </row>
    <row r="37" spans="1:34" ht="13.95" customHeight="1" x14ac:dyDescent="0.3">
      <c r="A37" s="617"/>
      <c r="B37" s="399" t="s">
        <v>142</v>
      </c>
      <c r="C37" s="408"/>
      <c r="D37" s="408"/>
      <c r="E37" s="408"/>
      <c r="F37" s="408"/>
      <c r="G37" s="409"/>
      <c r="H37" s="409"/>
      <c r="I37" s="409"/>
      <c r="J37" s="346"/>
      <c r="K37" s="409"/>
      <c r="L37" s="409"/>
      <c r="M37" s="409"/>
      <c r="N37" s="408"/>
      <c r="O37" s="408"/>
      <c r="P37" s="408"/>
      <c r="Q37" s="408"/>
      <c r="R37" s="408"/>
      <c r="S37" s="408"/>
      <c r="T37" s="408"/>
      <c r="U37" s="410"/>
      <c r="V37" s="1"/>
      <c r="W37" s="225" t="str">
        <f t="shared" si="17"/>
        <v/>
      </c>
      <c r="X37" s="164"/>
      <c r="Y37" s="164"/>
      <c r="Z37" s="169"/>
      <c r="AA37" s="164"/>
      <c r="AB37" s="164"/>
      <c r="AC37" s="164"/>
      <c r="AD37" s="164"/>
      <c r="AE37" s="167" t="str">
        <f t="shared" si="1"/>
        <v/>
      </c>
      <c r="AF37" s="163" t="str">
        <f t="shared" si="2"/>
        <v/>
      </c>
      <c r="AG37" s="167" t="str">
        <f t="shared" si="3"/>
        <v/>
      </c>
      <c r="AH37" s="226" t="str">
        <f t="shared" si="4"/>
        <v/>
      </c>
    </row>
    <row r="38" spans="1:34" ht="13.95" customHeight="1" x14ac:dyDescent="0.3">
      <c r="A38" s="617"/>
      <c r="B38" s="118" t="s">
        <v>143</v>
      </c>
      <c r="C38" s="122"/>
      <c r="D38" s="122"/>
      <c r="E38" s="122"/>
      <c r="F38" s="122"/>
      <c r="G38" s="122"/>
      <c r="H38" s="122"/>
      <c r="I38" s="122"/>
      <c r="J38" s="97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"/>
      <c r="W38" s="225" t="str">
        <f t="shared" si="17"/>
        <v/>
      </c>
      <c r="X38" s="168" t="str">
        <f t="shared" si="18"/>
        <v/>
      </c>
      <c r="Y38" s="163" t="str">
        <f t="shared" si="12"/>
        <v/>
      </c>
      <c r="Z38" s="167" t="str">
        <f t="shared" si="13"/>
        <v/>
      </c>
      <c r="AA38" s="163" t="str">
        <f t="shared" si="14"/>
        <v/>
      </c>
      <c r="AB38" s="168" t="str">
        <f t="shared" si="8"/>
        <v/>
      </c>
      <c r="AC38" s="163" t="str">
        <f t="shared" si="15"/>
        <v/>
      </c>
      <c r="AD38" s="163" t="str">
        <f t="shared" si="16"/>
        <v/>
      </c>
      <c r="AE38" s="167" t="str">
        <f t="shared" si="1"/>
        <v/>
      </c>
      <c r="AF38" s="163" t="str">
        <f t="shared" si="2"/>
        <v/>
      </c>
      <c r="AG38" s="167" t="str">
        <f t="shared" si="3"/>
        <v/>
      </c>
      <c r="AH38" s="226" t="str">
        <f t="shared" si="4"/>
        <v/>
      </c>
    </row>
    <row r="39" spans="1:34" ht="13.95" customHeight="1" x14ac:dyDescent="0.3">
      <c r="A39" s="617" t="s">
        <v>342</v>
      </c>
      <c r="B39" s="114" t="s">
        <v>141</v>
      </c>
      <c r="C39" s="124"/>
      <c r="D39" s="124"/>
      <c r="E39" s="124"/>
      <c r="F39" s="124"/>
      <c r="G39" s="125"/>
      <c r="H39" s="125"/>
      <c r="I39" s="125"/>
      <c r="J39" s="104"/>
      <c r="K39" s="125"/>
      <c r="L39" s="125"/>
      <c r="M39" s="125"/>
      <c r="N39" s="124"/>
      <c r="O39" s="124"/>
      <c r="P39" s="124"/>
      <c r="Q39" s="124"/>
      <c r="R39" s="124"/>
      <c r="S39" s="124"/>
      <c r="T39" s="124"/>
      <c r="U39" s="126"/>
      <c r="V39" s="1"/>
      <c r="W39" s="225" t="str">
        <f t="shared" si="17"/>
        <v/>
      </c>
      <c r="X39" s="164"/>
      <c r="Y39" s="164"/>
      <c r="Z39" s="169"/>
      <c r="AA39" s="164"/>
      <c r="AB39" s="164"/>
      <c r="AC39" s="164"/>
      <c r="AD39" s="164"/>
      <c r="AE39" s="167" t="str">
        <f t="shared" si="1"/>
        <v/>
      </c>
      <c r="AF39" s="163" t="str">
        <f t="shared" si="2"/>
        <v/>
      </c>
      <c r="AG39" s="167" t="str">
        <f t="shared" si="3"/>
        <v/>
      </c>
      <c r="AH39" s="226" t="str">
        <f t="shared" si="4"/>
        <v/>
      </c>
    </row>
    <row r="40" spans="1:34" ht="13.95" customHeight="1" x14ac:dyDescent="0.3">
      <c r="A40" s="617"/>
      <c r="B40" s="399" t="s">
        <v>142</v>
      </c>
      <c r="C40" s="408"/>
      <c r="D40" s="408"/>
      <c r="E40" s="408"/>
      <c r="F40" s="408"/>
      <c r="G40" s="409"/>
      <c r="H40" s="409"/>
      <c r="I40" s="409"/>
      <c r="J40" s="379"/>
      <c r="K40" s="409"/>
      <c r="L40" s="409"/>
      <c r="M40" s="409"/>
      <c r="N40" s="408"/>
      <c r="O40" s="408"/>
      <c r="P40" s="408"/>
      <c r="Q40" s="408"/>
      <c r="R40" s="408"/>
      <c r="S40" s="408"/>
      <c r="T40" s="408"/>
      <c r="U40" s="410"/>
      <c r="V40" s="1"/>
      <c r="W40" s="225" t="str">
        <f t="shared" si="17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1"/>
        <v/>
      </c>
      <c r="AF40" s="163" t="str">
        <f t="shared" si="2"/>
        <v/>
      </c>
      <c r="AG40" s="167" t="str">
        <f t="shared" si="3"/>
        <v/>
      </c>
      <c r="AH40" s="226" t="str">
        <f t="shared" si="4"/>
        <v/>
      </c>
    </row>
    <row r="41" spans="1:34" ht="13.95" customHeight="1" x14ac:dyDescent="0.3">
      <c r="A41" s="617"/>
      <c r="B41" s="118" t="s">
        <v>143</v>
      </c>
      <c r="C41" s="122"/>
      <c r="D41" s="122"/>
      <c r="E41" s="122"/>
      <c r="F41" s="122"/>
      <c r="G41" s="122"/>
      <c r="H41" s="122"/>
      <c r="I41" s="122"/>
      <c r="J41" s="105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1"/>
      <c r="W41" s="225" t="str">
        <f t="shared" si="17"/>
        <v/>
      </c>
      <c r="X41" s="163" t="str">
        <f t="shared" si="18"/>
        <v/>
      </c>
      <c r="Y41" s="163" t="str">
        <f>IF($G41=0,"",H41/$G41)</f>
        <v/>
      </c>
      <c r="Z41" s="167" t="str">
        <f>IF((I41+K41+L41+M41)=0,"",1-(M41/(I41+K41+L41+M41)))</f>
        <v/>
      </c>
      <c r="AA41" s="163" t="str">
        <f t="shared" si="14"/>
        <v/>
      </c>
      <c r="AB41" s="168" t="str">
        <f t="shared" si="8"/>
        <v/>
      </c>
      <c r="AC41" s="163" t="str">
        <f t="shared" si="15"/>
        <v/>
      </c>
      <c r="AD41" s="163" t="str">
        <f>IF(($I41+$K41+$L41)=0,"",($I41+$K41)/($I41+$K41+$L41))</f>
        <v/>
      </c>
      <c r="AE41" s="167" t="str">
        <f t="shared" si="1"/>
        <v/>
      </c>
      <c r="AF41" s="163" t="str">
        <f t="shared" si="2"/>
        <v/>
      </c>
      <c r="AG41" s="167" t="str">
        <f t="shared" si="3"/>
        <v/>
      </c>
      <c r="AH41" s="226" t="str">
        <f t="shared" si="4"/>
        <v/>
      </c>
    </row>
    <row r="42" spans="1:34" ht="13.95" customHeight="1" x14ac:dyDescent="0.3">
      <c r="A42" s="617" t="s">
        <v>343</v>
      </c>
      <c r="B42" s="114" t="s">
        <v>141</v>
      </c>
      <c r="C42" s="124"/>
      <c r="D42" s="124"/>
      <c r="E42" s="124"/>
      <c r="F42" s="124"/>
      <c r="G42" s="125"/>
      <c r="H42" s="125"/>
      <c r="I42" s="125"/>
      <c r="J42" s="104"/>
      <c r="K42" s="125"/>
      <c r="L42" s="125"/>
      <c r="M42" s="125"/>
      <c r="N42" s="124"/>
      <c r="O42" s="124"/>
      <c r="P42" s="124"/>
      <c r="Q42" s="124"/>
      <c r="R42" s="124"/>
      <c r="S42" s="124"/>
      <c r="T42" s="124"/>
      <c r="U42" s="126"/>
      <c r="V42" s="1"/>
      <c r="W42" s="225" t="str">
        <f t="shared" si="17"/>
        <v/>
      </c>
      <c r="X42" s="164"/>
      <c r="Y42" s="164"/>
      <c r="Z42" s="169"/>
      <c r="AA42" s="164"/>
      <c r="AB42" s="164"/>
      <c r="AC42" s="164"/>
      <c r="AD42" s="164"/>
      <c r="AE42" s="167" t="str">
        <f t="shared" si="1"/>
        <v/>
      </c>
      <c r="AF42" s="163" t="str">
        <f t="shared" si="2"/>
        <v/>
      </c>
      <c r="AG42" s="167" t="str">
        <f t="shared" si="3"/>
        <v/>
      </c>
      <c r="AH42" s="226" t="str">
        <f t="shared" si="4"/>
        <v/>
      </c>
    </row>
    <row r="43" spans="1:34" ht="13.95" customHeight="1" x14ac:dyDescent="0.3">
      <c r="A43" s="617"/>
      <c r="B43" s="399" t="s">
        <v>142</v>
      </c>
      <c r="C43" s="408"/>
      <c r="D43" s="408"/>
      <c r="E43" s="408"/>
      <c r="F43" s="408"/>
      <c r="G43" s="409"/>
      <c r="H43" s="409"/>
      <c r="I43" s="409"/>
      <c r="J43" s="379"/>
      <c r="K43" s="409"/>
      <c r="L43" s="409"/>
      <c r="M43" s="409"/>
      <c r="N43" s="408"/>
      <c r="O43" s="408"/>
      <c r="P43" s="408"/>
      <c r="Q43" s="408"/>
      <c r="R43" s="408"/>
      <c r="S43" s="408"/>
      <c r="T43" s="408"/>
      <c r="U43" s="410"/>
      <c r="V43" s="1"/>
      <c r="W43" s="225" t="str">
        <f t="shared" si="17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1"/>
        <v/>
      </c>
      <c r="AF43" s="163" t="str">
        <f t="shared" si="2"/>
        <v/>
      </c>
      <c r="AG43" s="167" t="str">
        <f t="shared" si="3"/>
        <v/>
      </c>
      <c r="AH43" s="226" t="str">
        <f t="shared" si="4"/>
        <v/>
      </c>
    </row>
    <row r="44" spans="1:34" ht="13.95" customHeight="1" x14ac:dyDescent="0.3">
      <c r="A44" s="617"/>
      <c r="B44" s="118" t="s">
        <v>143</v>
      </c>
      <c r="C44" s="122"/>
      <c r="D44" s="122"/>
      <c r="E44" s="122"/>
      <c r="F44" s="122"/>
      <c r="G44" s="122"/>
      <c r="H44" s="122"/>
      <c r="I44" s="122"/>
      <c r="J44" s="105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3"/>
      <c r="V44" s="1"/>
      <c r="W44" s="225" t="str">
        <f t="shared" si="17"/>
        <v/>
      </c>
      <c r="X44" s="163" t="str">
        <f t="shared" si="18"/>
        <v/>
      </c>
      <c r="Y44" s="163" t="str">
        <f>IF($G44=0,"",H44/$G44)</f>
        <v/>
      </c>
      <c r="Z44" s="167" t="str">
        <f>IF((I44+K44+L44+M44)=0,"",1-(M44/(I44+K44+L44+M44)))</f>
        <v/>
      </c>
      <c r="AA44" s="163" t="str">
        <f t="shared" si="14"/>
        <v/>
      </c>
      <c r="AB44" s="168" t="str">
        <f t="shared" si="8"/>
        <v/>
      </c>
      <c r="AC44" s="163" t="str">
        <f t="shared" si="15"/>
        <v/>
      </c>
      <c r="AD44" s="163" t="str">
        <f>IF(($I44+$K44+$L44)=0,"",($I44+$K44)/($I44+$K44+$L44))</f>
        <v/>
      </c>
      <c r="AE44" s="167" t="str">
        <f t="shared" si="1"/>
        <v/>
      </c>
      <c r="AF44" s="163" t="str">
        <f t="shared" si="2"/>
        <v/>
      </c>
      <c r="AG44" s="167" t="str">
        <f t="shared" si="3"/>
        <v/>
      </c>
      <c r="AH44" s="226" t="str">
        <f t="shared" si="4"/>
        <v/>
      </c>
    </row>
    <row r="45" spans="1:34" ht="13.95" customHeight="1" x14ac:dyDescent="0.3">
      <c r="A45" s="617" t="s">
        <v>344</v>
      </c>
      <c r="B45" s="114" t="s">
        <v>141</v>
      </c>
      <c r="C45" s="124"/>
      <c r="D45" s="124"/>
      <c r="E45" s="124"/>
      <c r="F45" s="124"/>
      <c r="G45" s="125"/>
      <c r="H45" s="125"/>
      <c r="I45" s="125"/>
      <c r="J45" s="95"/>
      <c r="K45" s="125"/>
      <c r="L45" s="125"/>
      <c r="M45" s="125"/>
      <c r="N45" s="124"/>
      <c r="O45" s="124"/>
      <c r="P45" s="124"/>
      <c r="Q45" s="124"/>
      <c r="R45" s="124"/>
      <c r="S45" s="124"/>
      <c r="T45" s="124"/>
      <c r="U45" s="126"/>
      <c r="V45" s="1"/>
      <c r="W45" s="225" t="str">
        <f t="shared" si="17"/>
        <v/>
      </c>
      <c r="X45" s="164"/>
      <c r="Y45" s="164"/>
      <c r="Z45" s="169"/>
      <c r="AA45" s="164"/>
      <c r="AB45" s="164"/>
      <c r="AC45" s="164"/>
      <c r="AD45" s="164"/>
      <c r="AE45" s="167" t="str">
        <f t="shared" si="1"/>
        <v/>
      </c>
      <c r="AF45" s="163" t="str">
        <f t="shared" si="2"/>
        <v/>
      </c>
      <c r="AG45" s="167" t="str">
        <f t="shared" si="3"/>
        <v/>
      </c>
      <c r="AH45" s="226" t="str">
        <f t="shared" si="4"/>
        <v/>
      </c>
    </row>
    <row r="46" spans="1:34" ht="13.95" customHeight="1" x14ac:dyDescent="0.3">
      <c r="A46" s="617"/>
      <c r="B46" s="399" t="s">
        <v>142</v>
      </c>
      <c r="C46" s="408"/>
      <c r="D46" s="408"/>
      <c r="E46" s="408"/>
      <c r="F46" s="408"/>
      <c r="G46" s="409"/>
      <c r="H46" s="409"/>
      <c r="I46" s="409"/>
      <c r="J46" s="346"/>
      <c r="K46" s="409"/>
      <c r="L46" s="409"/>
      <c r="M46" s="409"/>
      <c r="N46" s="408"/>
      <c r="O46" s="408"/>
      <c r="P46" s="408"/>
      <c r="Q46" s="408"/>
      <c r="R46" s="408"/>
      <c r="S46" s="408"/>
      <c r="T46" s="408"/>
      <c r="U46" s="410"/>
      <c r="V46" s="1"/>
      <c r="W46" s="225" t="str">
        <f t="shared" si="17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1"/>
        <v/>
      </c>
      <c r="AF46" s="163" t="str">
        <f t="shared" si="2"/>
        <v/>
      </c>
      <c r="AG46" s="167" t="str">
        <f t="shared" si="3"/>
        <v/>
      </c>
      <c r="AH46" s="226" t="str">
        <f t="shared" si="4"/>
        <v/>
      </c>
    </row>
    <row r="47" spans="1:34" ht="13.95" customHeight="1" x14ac:dyDescent="0.3">
      <c r="A47" s="617"/>
      <c r="B47" s="118" t="s">
        <v>143</v>
      </c>
      <c r="C47" s="122"/>
      <c r="D47" s="122"/>
      <c r="E47" s="122"/>
      <c r="F47" s="122"/>
      <c r="G47" s="122"/>
      <c r="H47" s="122"/>
      <c r="I47" s="122"/>
      <c r="J47" s="86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3"/>
      <c r="V47" s="1"/>
      <c r="W47" s="225" t="str">
        <f t="shared" si="17"/>
        <v/>
      </c>
      <c r="X47" s="163" t="str">
        <f t="shared" si="18"/>
        <v/>
      </c>
      <c r="Y47" s="163" t="str">
        <f t="shared" si="12"/>
        <v/>
      </c>
      <c r="Z47" s="167" t="str">
        <f t="shared" si="13"/>
        <v/>
      </c>
      <c r="AA47" s="163" t="str">
        <f t="shared" si="14"/>
        <v/>
      </c>
      <c r="AB47" s="168" t="str">
        <f t="shared" si="8"/>
        <v/>
      </c>
      <c r="AC47" s="163" t="str">
        <f t="shared" si="15"/>
        <v/>
      </c>
      <c r="AD47" s="163" t="str">
        <f t="shared" si="16"/>
        <v/>
      </c>
      <c r="AE47" s="167" t="str">
        <f t="shared" si="1"/>
        <v/>
      </c>
      <c r="AF47" s="163" t="str">
        <f t="shared" si="2"/>
        <v/>
      </c>
      <c r="AG47" s="167" t="str">
        <f t="shared" si="3"/>
        <v/>
      </c>
      <c r="AH47" s="226" t="str">
        <f t="shared" si="4"/>
        <v/>
      </c>
    </row>
    <row r="48" spans="1:34" ht="13.95" customHeight="1" x14ac:dyDescent="0.3">
      <c r="A48" s="617" t="s">
        <v>345</v>
      </c>
      <c r="B48" s="114" t="s">
        <v>141</v>
      </c>
      <c r="C48" s="124"/>
      <c r="D48" s="124"/>
      <c r="E48" s="124"/>
      <c r="F48" s="124"/>
      <c r="G48" s="125"/>
      <c r="H48" s="125"/>
      <c r="I48" s="125"/>
      <c r="J48" s="88"/>
      <c r="K48" s="125"/>
      <c r="L48" s="125"/>
      <c r="M48" s="125"/>
      <c r="N48" s="124"/>
      <c r="O48" s="124"/>
      <c r="P48" s="124"/>
      <c r="Q48" s="124"/>
      <c r="R48" s="124"/>
      <c r="S48" s="124"/>
      <c r="T48" s="124"/>
      <c r="U48" s="126"/>
      <c r="V48" s="1"/>
      <c r="W48" s="225" t="str">
        <f t="shared" si="17"/>
        <v/>
      </c>
      <c r="X48" s="164"/>
      <c r="Y48" s="164"/>
      <c r="Z48" s="169"/>
      <c r="AA48" s="164"/>
      <c r="AB48" s="164"/>
      <c r="AC48" s="164"/>
      <c r="AD48" s="164"/>
      <c r="AE48" s="167" t="str">
        <f t="shared" si="1"/>
        <v/>
      </c>
      <c r="AF48" s="163" t="str">
        <f t="shared" si="2"/>
        <v/>
      </c>
      <c r="AG48" s="167" t="str">
        <f t="shared" si="3"/>
        <v/>
      </c>
      <c r="AH48" s="226" t="str">
        <f t="shared" si="4"/>
        <v/>
      </c>
    </row>
    <row r="49" spans="1:34" ht="13.95" customHeight="1" x14ac:dyDescent="0.3">
      <c r="A49" s="617"/>
      <c r="B49" s="399" t="s">
        <v>142</v>
      </c>
      <c r="C49" s="408"/>
      <c r="D49" s="408"/>
      <c r="E49" s="408"/>
      <c r="F49" s="408"/>
      <c r="G49" s="409"/>
      <c r="H49" s="409"/>
      <c r="I49" s="409"/>
      <c r="J49" s="346"/>
      <c r="K49" s="409"/>
      <c r="L49" s="409"/>
      <c r="M49" s="409"/>
      <c r="N49" s="408"/>
      <c r="O49" s="408"/>
      <c r="P49" s="408"/>
      <c r="Q49" s="408"/>
      <c r="R49" s="408"/>
      <c r="S49" s="408"/>
      <c r="T49" s="408"/>
      <c r="U49" s="410"/>
      <c r="V49" s="1"/>
      <c r="W49" s="225" t="str">
        <f t="shared" si="17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1"/>
        <v/>
      </c>
      <c r="AF49" s="163" t="str">
        <f t="shared" si="2"/>
        <v/>
      </c>
      <c r="AG49" s="167" t="str">
        <f t="shared" si="3"/>
        <v/>
      </c>
      <c r="AH49" s="226" t="str">
        <f t="shared" si="4"/>
        <v/>
      </c>
    </row>
    <row r="50" spans="1:34" ht="13.95" customHeight="1" x14ac:dyDescent="0.3">
      <c r="A50" s="617"/>
      <c r="B50" s="118" t="s">
        <v>143</v>
      </c>
      <c r="C50" s="122"/>
      <c r="D50" s="122"/>
      <c r="E50" s="122"/>
      <c r="F50" s="122"/>
      <c r="G50" s="122"/>
      <c r="H50" s="122"/>
      <c r="I50" s="122"/>
      <c r="J50" s="86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3"/>
      <c r="V50" s="1"/>
      <c r="W50" s="225" t="str">
        <f t="shared" si="17"/>
        <v/>
      </c>
      <c r="X50" s="163" t="str">
        <f t="shared" si="18"/>
        <v/>
      </c>
      <c r="Y50" s="163" t="str">
        <f t="shared" si="12"/>
        <v/>
      </c>
      <c r="Z50" s="167" t="str">
        <f t="shared" si="13"/>
        <v/>
      </c>
      <c r="AA50" s="163" t="str">
        <f t="shared" si="14"/>
        <v/>
      </c>
      <c r="AB50" s="168" t="str">
        <f t="shared" si="8"/>
        <v/>
      </c>
      <c r="AC50" s="163" t="str">
        <f t="shared" si="15"/>
        <v/>
      </c>
      <c r="AD50" s="163" t="str">
        <f t="shared" si="16"/>
        <v/>
      </c>
      <c r="AE50" s="167" t="str">
        <f t="shared" si="1"/>
        <v/>
      </c>
      <c r="AF50" s="163" t="str">
        <f t="shared" si="2"/>
        <v/>
      </c>
      <c r="AG50" s="167" t="str">
        <f t="shared" si="3"/>
        <v/>
      </c>
      <c r="AH50" s="226" t="str">
        <f t="shared" si="4"/>
        <v/>
      </c>
    </row>
    <row r="51" spans="1:34" ht="13.95" customHeight="1" x14ac:dyDescent="0.3">
      <c r="A51" s="617" t="s">
        <v>346</v>
      </c>
      <c r="B51" s="114" t="s">
        <v>141</v>
      </c>
      <c r="C51" s="124"/>
      <c r="D51" s="124"/>
      <c r="E51" s="124"/>
      <c r="F51" s="124"/>
      <c r="G51" s="125"/>
      <c r="H51" s="125"/>
      <c r="I51" s="125"/>
      <c r="J51" s="88"/>
      <c r="K51" s="125"/>
      <c r="L51" s="125"/>
      <c r="M51" s="125"/>
      <c r="N51" s="124"/>
      <c r="O51" s="124"/>
      <c r="P51" s="124"/>
      <c r="Q51" s="124"/>
      <c r="R51" s="124"/>
      <c r="S51" s="124"/>
      <c r="T51" s="124"/>
      <c r="U51" s="126"/>
      <c r="V51" s="1"/>
      <c r="W51" s="225" t="str">
        <f t="shared" si="17"/>
        <v/>
      </c>
      <c r="X51" s="164"/>
      <c r="Y51" s="164"/>
      <c r="Z51" s="165"/>
      <c r="AA51" s="164"/>
      <c r="AB51" s="164"/>
      <c r="AC51" s="164"/>
      <c r="AD51" s="164"/>
      <c r="AE51" s="167" t="str">
        <f t="shared" si="1"/>
        <v/>
      </c>
      <c r="AF51" s="163" t="str">
        <f t="shared" si="2"/>
        <v/>
      </c>
      <c r="AG51" s="167" t="str">
        <f t="shared" si="3"/>
        <v/>
      </c>
      <c r="AH51" s="226" t="str">
        <f t="shared" si="4"/>
        <v/>
      </c>
    </row>
    <row r="52" spans="1:34" ht="13.95" customHeight="1" x14ac:dyDescent="0.3">
      <c r="A52" s="617"/>
      <c r="B52" s="399" t="s">
        <v>142</v>
      </c>
      <c r="C52" s="408"/>
      <c r="D52" s="408"/>
      <c r="E52" s="408"/>
      <c r="F52" s="408"/>
      <c r="G52" s="409"/>
      <c r="H52" s="409"/>
      <c r="I52" s="409"/>
      <c r="J52" s="346"/>
      <c r="K52" s="409"/>
      <c r="L52" s="409"/>
      <c r="M52" s="409"/>
      <c r="N52" s="408"/>
      <c r="O52" s="408"/>
      <c r="P52" s="408"/>
      <c r="Q52" s="408"/>
      <c r="R52" s="408"/>
      <c r="S52" s="408"/>
      <c r="T52" s="408"/>
      <c r="U52" s="410"/>
      <c r="V52" s="1"/>
      <c r="W52" s="225" t="str">
        <f t="shared" si="17"/>
        <v/>
      </c>
      <c r="X52" s="164"/>
      <c r="Y52" s="164"/>
      <c r="Z52" s="165"/>
      <c r="AA52" s="164"/>
      <c r="AB52" s="164"/>
      <c r="AC52" s="164"/>
      <c r="AD52" s="164"/>
      <c r="AE52" s="167" t="str">
        <f t="shared" si="1"/>
        <v/>
      </c>
      <c r="AF52" s="163" t="str">
        <f t="shared" si="2"/>
        <v/>
      </c>
      <c r="AG52" s="167" t="str">
        <f t="shared" si="3"/>
        <v/>
      </c>
      <c r="AH52" s="226" t="str">
        <f t="shared" si="4"/>
        <v/>
      </c>
    </row>
    <row r="53" spans="1:34" ht="13.95" customHeight="1" x14ac:dyDescent="0.3">
      <c r="A53" s="617"/>
      <c r="B53" s="118" t="s">
        <v>143</v>
      </c>
      <c r="C53" s="122"/>
      <c r="D53" s="122"/>
      <c r="E53" s="122"/>
      <c r="F53" s="122"/>
      <c r="G53" s="122"/>
      <c r="H53" s="122"/>
      <c r="I53" s="122"/>
      <c r="J53" s="86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3"/>
      <c r="V53" s="1"/>
      <c r="W53" s="225" t="str">
        <f t="shared" si="17"/>
        <v/>
      </c>
      <c r="X53" s="163" t="str">
        <f t="shared" si="18"/>
        <v/>
      </c>
      <c r="Y53" s="163" t="str">
        <f t="shared" si="12"/>
        <v/>
      </c>
      <c r="Z53" s="167" t="str">
        <f t="shared" si="13"/>
        <v/>
      </c>
      <c r="AA53" s="163" t="str">
        <f t="shared" si="14"/>
        <v/>
      </c>
      <c r="AB53" s="168" t="str">
        <f t="shared" si="8"/>
        <v/>
      </c>
      <c r="AC53" s="163" t="str">
        <f t="shared" si="15"/>
        <v/>
      </c>
      <c r="AD53" s="163" t="str">
        <f t="shared" si="16"/>
        <v/>
      </c>
      <c r="AE53" s="167" t="str">
        <f t="shared" si="1"/>
        <v/>
      </c>
      <c r="AF53" s="163" t="str">
        <f t="shared" si="2"/>
        <v/>
      </c>
      <c r="AG53" s="167" t="str">
        <f t="shared" si="3"/>
        <v/>
      </c>
      <c r="AH53" s="226" t="str">
        <f t="shared" si="4"/>
        <v/>
      </c>
    </row>
    <row r="54" spans="1:34" ht="13.95" customHeight="1" x14ac:dyDescent="0.3">
      <c r="A54" s="617" t="s">
        <v>347</v>
      </c>
      <c r="B54" s="114" t="s">
        <v>141</v>
      </c>
      <c r="C54" s="124"/>
      <c r="D54" s="124"/>
      <c r="E54" s="124"/>
      <c r="F54" s="124"/>
      <c r="G54" s="125"/>
      <c r="H54" s="125"/>
      <c r="I54" s="125"/>
      <c r="J54" s="88"/>
      <c r="K54" s="125"/>
      <c r="L54" s="125"/>
      <c r="M54" s="125"/>
      <c r="N54" s="124"/>
      <c r="O54" s="124"/>
      <c r="P54" s="124"/>
      <c r="Q54" s="124"/>
      <c r="R54" s="124"/>
      <c r="S54" s="124"/>
      <c r="T54" s="124"/>
      <c r="U54" s="126"/>
      <c r="V54" s="1"/>
      <c r="W54" s="225" t="str">
        <f t="shared" si="17"/>
        <v/>
      </c>
      <c r="X54" s="164"/>
      <c r="Y54" s="164"/>
      <c r="Z54" s="169"/>
      <c r="AA54" s="164"/>
      <c r="AB54" s="164"/>
      <c r="AC54" s="164"/>
      <c r="AD54" s="164"/>
      <c r="AE54" s="167" t="str">
        <f t="shared" si="1"/>
        <v/>
      </c>
      <c r="AF54" s="163" t="str">
        <f t="shared" si="2"/>
        <v/>
      </c>
      <c r="AG54" s="167" t="str">
        <f t="shared" si="3"/>
        <v/>
      </c>
      <c r="AH54" s="226" t="str">
        <f t="shared" si="4"/>
        <v/>
      </c>
    </row>
    <row r="55" spans="1:34" ht="13.95" customHeight="1" x14ac:dyDescent="0.3">
      <c r="A55" s="617"/>
      <c r="B55" s="399" t="s">
        <v>142</v>
      </c>
      <c r="C55" s="408"/>
      <c r="D55" s="408"/>
      <c r="E55" s="408"/>
      <c r="F55" s="408"/>
      <c r="G55" s="409"/>
      <c r="H55" s="409"/>
      <c r="I55" s="409"/>
      <c r="J55" s="346"/>
      <c r="K55" s="409"/>
      <c r="L55" s="409"/>
      <c r="M55" s="409"/>
      <c r="N55" s="408"/>
      <c r="O55" s="408"/>
      <c r="P55" s="408"/>
      <c r="Q55" s="408"/>
      <c r="R55" s="408"/>
      <c r="S55" s="408"/>
      <c r="T55" s="408"/>
      <c r="U55" s="410"/>
      <c r="V55" s="1"/>
      <c r="W55" s="225" t="str">
        <f t="shared" si="17"/>
        <v/>
      </c>
      <c r="X55" s="164"/>
      <c r="Y55" s="164"/>
      <c r="Z55" s="169"/>
      <c r="AA55" s="164"/>
      <c r="AB55" s="164"/>
      <c r="AC55" s="164"/>
      <c r="AD55" s="164"/>
      <c r="AE55" s="167" t="str">
        <f t="shared" si="1"/>
        <v/>
      </c>
      <c r="AF55" s="163" t="str">
        <f t="shared" si="2"/>
        <v/>
      </c>
      <c r="AG55" s="167" t="str">
        <f t="shared" si="3"/>
        <v/>
      </c>
      <c r="AH55" s="226" t="str">
        <f t="shared" si="4"/>
        <v/>
      </c>
    </row>
    <row r="56" spans="1:34" ht="13.95" customHeight="1" x14ac:dyDescent="0.3">
      <c r="A56" s="617"/>
      <c r="B56" s="118" t="s">
        <v>143</v>
      </c>
      <c r="C56" s="127"/>
      <c r="D56" s="127"/>
      <c r="E56" s="127"/>
      <c r="F56" s="127"/>
      <c r="G56" s="127"/>
      <c r="H56" s="127"/>
      <c r="I56" s="127"/>
      <c r="J56" s="8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8"/>
      <c r="V56" s="1"/>
      <c r="W56" s="225" t="str">
        <f t="shared" si="17"/>
        <v/>
      </c>
      <c r="X56" s="163" t="str">
        <f t="shared" si="18"/>
        <v/>
      </c>
      <c r="Y56" s="163" t="str">
        <f t="shared" si="12"/>
        <v/>
      </c>
      <c r="Z56" s="167" t="str">
        <f t="shared" si="13"/>
        <v/>
      </c>
      <c r="AA56" s="163" t="str">
        <f t="shared" si="14"/>
        <v/>
      </c>
      <c r="AB56" s="168" t="str">
        <f t="shared" si="8"/>
        <v/>
      </c>
      <c r="AC56" s="163" t="str">
        <f t="shared" si="15"/>
        <v/>
      </c>
      <c r="AD56" s="163" t="str">
        <f t="shared" si="16"/>
        <v/>
      </c>
      <c r="AE56" s="167" t="str">
        <f t="shared" si="1"/>
        <v/>
      </c>
      <c r="AF56" s="163" t="str">
        <f t="shared" si="2"/>
        <v/>
      </c>
      <c r="AG56" s="167" t="str">
        <f t="shared" si="3"/>
        <v/>
      </c>
      <c r="AH56" s="226" t="str">
        <f t="shared" si="4"/>
        <v/>
      </c>
    </row>
    <row r="57" spans="1:34" ht="13.95" customHeight="1" x14ac:dyDescent="0.3">
      <c r="A57" s="617" t="s">
        <v>348</v>
      </c>
      <c r="B57" s="114" t="s">
        <v>141</v>
      </c>
      <c r="C57" s="124"/>
      <c r="D57" s="124"/>
      <c r="E57" s="124"/>
      <c r="F57" s="124"/>
      <c r="G57" s="125"/>
      <c r="H57" s="125"/>
      <c r="I57" s="125"/>
      <c r="J57" s="88"/>
      <c r="K57" s="125"/>
      <c r="L57" s="125"/>
      <c r="M57" s="125"/>
      <c r="N57" s="124"/>
      <c r="O57" s="124"/>
      <c r="P57" s="124"/>
      <c r="Q57" s="124"/>
      <c r="R57" s="124"/>
      <c r="S57" s="124"/>
      <c r="T57" s="124"/>
      <c r="U57" s="126"/>
      <c r="V57" s="1"/>
      <c r="W57" s="225" t="str">
        <f t="shared" si="17"/>
        <v/>
      </c>
      <c r="X57" s="164"/>
      <c r="Y57" s="164"/>
      <c r="Z57" s="169"/>
      <c r="AA57" s="164"/>
      <c r="AB57" s="164"/>
      <c r="AC57" s="164"/>
      <c r="AD57" s="164"/>
      <c r="AE57" s="167" t="str">
        <f t="shared" si="1"/>
        <v/>
      </c>
      <c r="AF57" s="163" t="str">
        <f t="shared" si="2"/>
        <v/>
      </c>
      <c r="AG57" s="167" t="str">
        <f t="shared" si="3"/>
        <v/>
      </c>
      <c r="AH57" s="226" t="str">
        <f t="shared" si="4"/>
        <v/>
      </c>
    </row>
    <row r="58" spans="1:34" ht="13.95" customHeight="1" x14ac:dyDescent="0.3">
      <c r="A58" s="617"/>
      <c r="B58" s="399" t="s">
        <v>142</v>
      </c>
      <c r="C58" s="408"/>
      <c r="D58" s="408"/>
      <c r="E58" s="408"/>
      <c r="F58" s="408"/>
      <c r="G58" s="409"/>
      <c r="H58" s="409"/>
      <c r="I58" s="409"/>
      <c r="J58" s="346"/>
      <c r="K58" s="409"/>
      <c r="L58" s="409"/>
      <c r="M58" s="409"/>
      <c r="N58" s="408"/>
      <c r="O58" s="408"/>
      <c r="P58" s="408"/>
      <c r="Q58" s="408"/>
      <c r="R58" s="408"/>
      <c r="S58" s="408"/>
      <c r="T58" s="408"/>
      <c r="U58" s="410"/>
      <c r="V58" s="1"/>
      <c r="W58" s="225" t="str">
        <f t="shared" si="17"/>
        <v/>
      </c>
      <c r="X58" s="164"/>
      <c r="Y58" s="164"/>
      <c r="Z58" s="169"/>
      <c r="AA58" s="164"/>
      <c r="AB58" s="164"/>
      <c r="AC58" s="164"/>
      <c r="AD58" s="164"/>
      <c r="AE58" s="167" t="str">
        <f t="shared" si="1"/>
        <v/>
      </c>
      <c r="AF58" s="163" t="str">
        <f t="shared" si="2"/>
        <v/>
      </c>
      <c r="AG58" s="167" t="str">
        <f t="shared" si="3"/>
        <v/>
      </c>
      <c r="AH58" s="226" t="str">
        <f t="shared" si="4"/>
        <v/>
      </c>
    </row>
    <row r="59" spans="1:34" ht="13.95" customHeight="1" x14ac:dyDescent="0.3">
      <c r="A59" s="617"/>
      <c r="B59" s="118" t="s">
        <v>143</v>
      </c>
      <c r="C59" s="127"/>
      <c r="D59" s="127"/>
      <c r="E59" s="127"/>
      <c r="F59" s="127"/>
      <c r="G59" s="127"/>
      <c r="H59" s="127"/>
      <c r="I59" s="127"/>
      <c r="J59" s="8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8"/>
      <c r="V59" s="1"/>
      <c r="W59" s="225" t="str">
        <f t="shared" si="17"/>
        <v/>
      </c>
      <c r="X59" s="163" t="str">
        <f t="shared" si="18"/>
        <v/>
      </c>
      <c r="Y59" s="163" t="str">
        <f t="shared" si="12"/>
        <v/>
      </c>
      <c r="Z59" s="167" t="str">
        <f t="shared" si="13"/>
        <v/>
      </c>
      <c r="AA59" s="163" t="str">
        <f t="shared" si="14"/>
        <v/>
      </c>
      <c r="AB59" s="168" t="str">
        <f t="shared" si="8"/>
        <v/>
      </c>
      <c r="AC59" s="163" t="str">
        <f t="shared" si="15"/>
        <v/>
      </c>
      <c r="AD59" s="163" t="str">
        <f t="shared" si="16"/>
        <v/>
      </c>
      <c r="AE59" s="167" t="str">
        <f t="shared" si="1"/>
        <v/>
      </c>
      <c r="AF59" s="163" t="str">
        <f t="shared" si="2"/>
        <v/>
      </c>
      <c r="AG59" s="167" t="str">
        <f t="shared" si="3"/>
        <v/>
      </c>
      <c r="AH59" s="226" t="str">
        <f t="shared" si="4"/>
        <v/>
      </c>
    </row>
    <row r="60" spans="1:34" ht="13.95" customHeight="1" x14ac:dyDescent="0.3">
      <c r="A60" s="617" t="s">
        <v>349</v>
      </c>
      <c r="B60" s="114" t="s">
        <v>141</v>
      </c>
      <c r="C60" s="124"/>
      <c r="D60" s="124"/>
      <c r="E60" s="124"/>
      <c r="F60" s="124"/>
      <c r="G60" s="125"/>
      <c r="H60" s="125"/>
      <c r="I60" s="125"/>
      <c r="J60" s="88"/>
      <c r="K60" s="125"/>
      <c r="L60" s="125"/>
      <c r="M60" s="125"/>
      <c r="N60" s="124"/>
      <c r="O60" s="124"/>
      <c r="P60" s="124"/>
      <c r="Q60" s="124"/>
      <c r="R60" s="124"/>
      <c r="S60" s="124"/>
      <c r="T60" s="124"/>
      <c r="U60" s="126"/>
      <c r="V60" s="1"/>
      <c r="W60" s="225" t="str">
        <f t="shared" si="17"/>
        <v/>
      </c>
      <c r="X60" s="164"/>
      <c r="Y60" s="164"/>
      <c r="Z60" s="169"/>
      <c r="AA60" s="164"/>
      <c r="AB60" s="164"/>
      <c r="AC60" s="164"/>
      <c r="AD60" s="164"/>
      <c r="AE60" s="167" t="str">
        <f t="shared" si="1"/>
        <v/>
      </c>
      <c r="AF60" s="163" t="str">
        <f t="shared" si="2"/>
        <v/>
      </c>
      <c r="AG60" s="167" t="str">
        <f t="shared" si="3"/>
        <v/>
      </c>
      <c r="AH60" s="226" t="str">
        <f t="shared" si="4"/>
        <v/>
      </c>
    </row>
    <row r="61" spans="1:34" ht="13.95" customHeight="1" x14ac:dyDescent="0.3">
      <c r="A61" s="617"/>
      <c r="B61" s="399" t="s">
        <v>142</v>
      </c>
      <c r="C61" s="408"/>
      <c r="D61" s="408"/>
      <c r="E61" s="408"/>
      <c r="F61" s="408"/>
      <c r="G61" s="409"/>
      <c r="H61" s="409"/>
      <c r="I61" s="409"/>
      <c r="J61" s="346"/>
      <c r="K61" s="409"/>
      <c r="L61" s="409"/>
      <c r="M61" s="409"/>
      <c r="N61" s="408"/>
      <c r="O61" s="408"/>
      <c r="P61" s="408"/>
      <c r="Q61" s="408"/>
      <c r="R61" s="408"/>
      <c r="S61" s="408"/>
      <c r="T61" s="408"/>
      <c r="U61" s="410"/>
      <c r="V61" s="1"/>
      <c r="W61" s="225" t="str">
        <f t="shared" si="17"/>
        <v/>
      </c>
      <c r="X61" s="164"/>
      <c r="Y61" s="164"/>
      <c r="Z61" s="169"/>
      <c r="AA61" s="164"/>
      <c r="AB61" s="164"/>
      <c r="AC61" s="164"/>
      <c r="AD61" s="164"/>
      <c r="AE61" s="167" t="str">
        <f t="shared" si="1"/>
        <v/>
      </c>
      <c r="AF61" s="163" t="str">
        <f t="shared" si="2"/>
        <v/>
      </c>
      <c r="AG61" s="167" t="str">
        <f t="shared" si="3"/>
        <v/>
      </c>
      <c r="AH61" s="226" t="str">
        <f t="shared" si="4"/>
        <v/>
      </c>
    </row>
    <row r="62" spans="1:34" ht="13.95" customHeight="1" x14ac:dyDescent="0.3">
      <c r="A62" s="617"/>
      <c r="B62" s="118" t="s">
        <v>143</v>
      </c>
      <c r="C62" s="127"/>
      <c r="D62" s="127"/>
      <c r="E62" s="127"/>
      <c r="F62" s="127"/>
      <c r="G62" s="127"/>
      <c r="H62" s="127"/>
      <c r="I62" s="127"/>
      <c r="J62" s="8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8"/>
      <c r="V62" s="1"/>
      <c r="W62" s="225" t="str">
        <f t="shared" si="17"/>
        <v/>
      </c>
      <c r="X62" s="163" t="str">
        <f t="shared" si="18"/>
        <v/>
      </c>
      <c r="Y62" s="163" t="str">
        <f t="shared" si="12"/>
        <v/>
      </c>
      <c r="Z62" s="167" t="str">
        <f t="shared" si="13"/>
        <v/>
      </c>
      <c r="AA62" s="163" t="str">
        <f t="shared" si="14"/>
        <v/>
      </c>
      <c r="AB62" s="168" t="str">
        <f t="shared" si="8"/>
        <v/>
      </c>
      <c r="AC62" s="163" t="str">
        <f t="shared" si="15"/>
        <v/>
      </c>
      <c r="AD62" s="163" t="str">
        <f t="shared" si="16"/>
        <v/>
      </c>
      <c r="AE62" s="167" t="str">
        <f t="shared" si="1"/>
        <v/>
      </c>
      <c r="AF62" s="163" t="str">
        <f t="shared" si="2"/>
        <v/>
      </c>
      <c r="AG62" s="167" t="str">
        <f t="shared" si="3"/>
        <v/>
      </c>
      <c r="AH62" s="226" t="str">
        <f t="shared" si="4"/>
        <v/>
      </c>
    </row>
    <row r="63" spans="1:34" ht="13.95" customHeight="1" x14ac:dyDescent="0.3">
      <c r="A63" s="617" t="s">
        <v>350</v>
      </c>
      <c r="B63" s="114" t="s">
        <v>141</v>
      </c>
      <c r="C63" s="124"/>
      <c r="D63" s="124"/>
      <c r="E63" s="124"/>
      <c r="F63" s="124"/>
      <c r="G63" s="125"/>
      <c r="H63" s="125"/>
      <c r="I63" s="125"/>
      <c r="J63" s="88"/>
      <c r="K63" s="125"/>
      <c r="L63" s="125"/>
      <c r="M63" s="125"/>
      <c r="N63" s="124"/>
      <c r="O63" s="124"/>
      <c r="P63" s="124"/>
      <c r="Q63" s="124"/>
      <c r="R63" s="124"/>
      <c r="S63" s="124"/>
      <c r="T63" s="124"/>
      <c r="U63" s="126"/>
      <c r="V63" s="1"/>
      <c r="W63" s="225" t="str">
        <f t="shared" si="17"/>
        <v/>
      </c>
      <c r="X63" s="164"/>
      <c r="Y63" s="164"/>
      <c r="Z63" s="169"/>
      <c r="AA63" s="164"/>
      <c r="AB63" s="164"/>
      <c r="AC63" s="164"/>
      <c r="AD63" s="164"/>
      <c r="AE63" s="167" t="str">
        <f t="shared" si="1"/>
        <v/>
      </c>
      <c r="AF63" s="163" t="str">
        <f t="shared" si="2"/>
        <v/>
      </c>
      <c r="AG63" s="167" t="str">
        <f t="shared" si="3"/>
        <v/>
      </c>
      <c r="AH63" s="226" t="str">
        <f t="shared" si="4"/>
        <v/>
      </c>
    </row>
    <row r="64" spans="1:34" ht="13.95" customHeight="1" x14ac:dyDescent="0.3">
      <c r="A64" s="617"/>
      <c r="B64" s="399" t="s">
        <v>142</v>
      </c>
      <c r="C64" s="408"/>
      <c r="D64" s="408"/>
      <c r="E64" s="408"/>
      <c r="F64" s="408"/>
      <c r="G64" s="409"/>
      <c r="H64" s="409"/>
      <c r="I64" s="409"/>
      <c r="J64" s="346"/>
      <c r="K64" s="409"/>
      <c r="L64" s="409"/>
      <c r="M64" s="409"/>
      <c r="N64" s="408"/>
      <c r="O64" s="408"/>
      <c r="P64" s="408"/>
      <c r="Q64" s="408"/>
      <c r="R64" s="408"/>
      <c r="S64" s="408"/>
      <c r="T64" s="408"/>
      <c r="U64" s="410"/>
      <c r="V64" s="1"/>
      <c r="W64" s="225" t="str">
        <f t="shared" si="17"/>
        <v/>
      </c>
      <c r="X64" s="164"/>
      <c r="Y64" s="164"/>
      <c r="Z64" s="169"/>
      <c r="AA64" s="164"/>
      <c r="AB64" s="164"/>
      <c r="AC64" s="164"/>
      <c r="AD64" s="164"/>
      <c r="AE64" s="167" t="str">
        <f t="shared" si="1"/>
        <v/>
      </c>
      <c r="AF64" s="163" t="str">
        <f t="shared" si="2"/>
        <v/>
      </c>
      <c r="AG64" s="167" t="str">
        <f t="shared" si="3"/>
        <v/>
      </c>
      <c r="AH64" s="226" t="str">
        <f t="shared" si="4"/>
        <v/>
      </c>
    </row>
    <row r="65" spans="1:34" ht="13.95" customHeight="1" thickBot="1" x14ac:dyDescent="0.35">
      <c r="A65" s="617"/>
      <c r="B65" s="118" t="s">
        <v>143</v>
      </c>
      <c r="C65" s="127"/>
      <c r="D65" s="127"/>
      <c r="E65" s="127"/>
      <c r="F65" s="127"/>
      <c r="G65" s="127"/>
      <c r="H65" s="127"/>
      <c r="I65" s="127"/>
      <c r="J65" s="86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8"/>
      <c r="V65" s="1"/>
      <c r="W65" s="228" t="str">
        <f t="shared" si="17"/>
        <v/>
      </c>
      <c r="X65" s="180" t="str">
        <f t="shared" ref="X65:X68" si="19">IF($C65=0,"",G65/$C65)</f>
        <v/>
      </c>
      <c r="Y65" s="180" t="str">
        <f t="shared" si="12"/>
        <v/>
      </c>
      <c r="Z65" s="181" t="str">
        <f t="shared" si="13"/>
        <v/>
      </c>
      <c r="AA65" s="180" t="str">
        <f t="shared" si="14"/>
        <v/>
      </c>
      <c r="AB65" s="182" t="str">
        <f t="shared" si="8"/>
        <v/>
      </c>
      <c r="AC65" s="180" t="str">
        <f t="shared" si="15"/>
        <v/>
      </c>
      <c r="AD65" s="180" t="str">
        <f t="shared" si="16"/>
        <v/>
      </c>
      <c r="AE65" s="181" t="str">
        <f t="shared" si="1"/>
        <v/>
      </c>
      <c r="AF65" s="180" t="str">
        <f t="shared" si="2"/>
        <v/>
      </c>
      <c r="AG65" s="181" t="str">
        <f t="shared" si="3"/>
        <v/>
      </c>
      <c r="AH65" s="196" t="str">
        <f t="shared" si="4"/>
        <v/>
      </c>
    </row>
    <row r="66" spans="1:34" ht="13.95" customHeight="1" thickTop="1" x14ac:dyDescent="0.3">
      <c r="A66" s="599" t="s">
        <v>351</v>
      </c>
      <c r="B66" s="69" t="s">
        <v>141</v>
      </c>
      <c r="C66" s="129">
        <f>C3+C6+C9+C12+C15+C18+C21+C24+C27+C30+C33+C36+C39+C42+C45+C48+C51+C54+C57+C60+C63</f>
        <v>0</v>
      </c>
      <c r="D66" s="129">
        <f t="shared" ref="D66:U66" si="20">D3+D6+D9+D12+D15+D18+D21+D24+D27+D30+D33+D36+D39+D42+D45+D48+D51+D54+D57+D60+D63</f>
        <v>0</v>
      </c>
      <c r="E66" s="129">
        <f t="shared" si="20"/>
        <v>0</v>
      </c>
      <c r="F66" s="129">
        <f t="shared" si="20"/>
        <v>0</v>
      </c>
      <c r="G66" s="129">
        <f t="shared" si="20"/>
        <v>0</v>
      </c>
      <c r="H66" s="129">
        <f t="shared" si="20"/>
        <v>0</v>
      </c>
      <c r="I66" s="129">
        <f t="shared" si="20"/>
        <v>0</v>
      </c>
      <c r="J66" s="129">
        <f t="shared" si="20"/>
        <v>0</v>
      </c>
      <c r="K66" s="129">
        <f t="shared" si="20"/>
        <v>0</v>
      </c>
      <c r="L66" s="129">
        <f t="shared" si="20"/>
        <v>0</v>
      </c>
      <c r="M66" s="129">
        <f t="shared" si="20"/>
        <v>0</v>
      </c>
      <c r="N66" s="129">
        <f t="shared" si="20"/>
        <v>0</v>
      </c>
      <c r="O66" s="129">
        <f t="shared" si="20"/>
        <v>0</v>
      </c>
      <c r="P66" s="129">
        <f t="shared" si="20"/>
        <v>0</v>
      </c>
      <c r="Q66" s="129">
        <f t="shared" si="20"/>
        <v>0</v>
      </c>
      <c r="R66" s="129">
        <f t="shared" si="20"/>
        <v>0</v>
      </c>
      <c r="S66" s="129">
        <f t="shared" si="20"/>
        <v>0</v>
      </c>
      <c r="T66" s="129">
        <f t="shared" si="20"/>
        <v>0</v>
      </c>
      <c r="U66" s="129">
        <f t="shared" si="20"/>
        <v>0</v>
      </c>
      <c r="V66" s="135"/>
      <c r="W66" s="132" t="str">
        <f t="shared" si="17"/>
        <v/>
      </c>
      <c r="X66" s="140"/>
      <c r="Y66" s="197"/>
      <c r="Z66" s="202"/>
      <c r="AA66" s="140"/>
      <c r="AB66" s="140"/>
      <c r="AC66" s="140"/>
      <c r="AD66" s="197"/>
      <c r="AE66" s="133" t="str">
        <f t="shared" si="1"/>
        <v/>
      </c>
      <c r="AF66" s="121" t="str">
        <f t="shared" si="2"/>
        <v/>
      </c>
      <c r="AG66" s="133" t="str">
        <f t="shared" si="3"/>
        <v/>
      </c>
      <c r="AH66" s="134" t="str">
        <f t="shared" si="4"/>
        <v/>
      </c>
    </row>
    <row r="67" spans="1:34" ht="13.95" customHeight="1" x14ac:dyDescent="0.3">
      <c r="A67" s="600"/>
      <c r="B67" s="377" t="s">
        <v>142</v>
      </c>
      <c r="C67" s="406">
        <f>C4+C7+C10+C13+C16+C19+C22+C25+C28+C31+C34+C37+C40+C43+C46+C49+C52+C55+C58+C61+C64</f>
        <v>0</v>
      </c>
      <c r="D67" s="406">
        <f t="shared" ref="D67:U67" si="21">D4+D7+D10+D13+D16+D19+D22+D25+D28+D31+D34+D37+D40+D43+D46+D49+D52+D55+D58+D61+D64</f>
        <v>0</v>
      </c>
      <c r="E67" s="406">
        <f t="shared" si="21"/>
        <v>0</v>
      </c>
      <c r="F67" s="406">
        <f t="shared" si="21"/>
        <v>0</v>
      </c>
      <c r="G67" s="406">
        <f t="shared" si="21"/>
        <v>0</v>
      </c>
      <c r="H67" s="406">
        <f t="shared" si="21"/>
        <v>0</v>
      </c>
      <c r="I67" s="406">
        <f t="shared" si="21"/>
        <v>0</v>
      </c>
      <c r="J67" s="406">
        <f t="shared" si="21"/>
        <v>0</v>
      </c>
      <c r="K67" s="406">
        <f t="shared" si="21"/>
        <v>0</v>
      </c>
      <c r="L67" s="406">
        <f t="shared" si="21"/>
        <v>0</v>
      </c>
      <c r="M67" s="406">
        <f t="shared" si="21"/>
        <v>0</v>
      </c>
      <c r="N67" s="406">
        <f t="shared" si="21"/>
        <v>0</v>
      </c>
      <c r="O67" s="406">
        <f t="shared" si="21"/>
        <v>0</v>
      </c>
      <c r="P67" s="406">
        <f t="shared" si="21"/>
        <v>0</v>
      </c>
      <c r="Q67" s="406">
        <f t="shared" si="21"/>
        <v>0</v>
      </c>
      <c r="R67" s="406">
        <f t="shared" si="21"/>
        <v>0</v>
      </c>
      <c r="S67" s="406">
        <f t="shared" si="21"/>
        <v>0</v>
      </c>
      <c r="T67" s="406">
        <f t="shared" si="21"/>
        <v>0</v>
      </c>
      <c r="U67" s="406">
        <f t="shared" si="21"/>
        <v>0</v>
      </c>
      <c r="V67" s="135"/>
      <c r="W67" s="225" t="str">
        <f t="shared" si="17"/>
        <v/>
      </c>
      <c r="X67" s="164"/>
      <c r="Y67" s="250"/>
      <c r="Z67" s="251"/>
      <c r="AA67" s="164"/>
      <c r="AB67" s="164"/>
      <c r="AC67" s="164"/>
      <c r="AD67" s="250"/>
      <c r="AE67" s="167" t="str">
        <f t="shared" ref="AE67:AE68" si="22">IF((N67+O67+P67+Q67)=0,"",1-(Q67/(N67+O67+P67+Q67)))</f>
        <v/>
      </c>
      <c r="AF67" s="163" t="str">
        <f t="shared" ref="AF67:AF69" si="23">IF((N67+O67+P67)=0,"",(N67+O67)/(N67+O67+P67))</f>
        <v/>
      </c>
      <c r="AG67" s="167" t="str">
        <f t="shared" ref="AG67:AG69" si="24">IF((R67+S67+T67+U67)=0,"",1-(U67/(R67+S67+T67+U67)))</f>
        <v/>
      </c>
      <c r="AH67" s="226" t="str">
        <f t="shared" ref="AH67:AH69" si="25">IF((R67+S67+T67)=0,"",(S67+R67)/(R67+S67+T67))</f>
        <v/>
      </c>
    </row>
    <row r="68" spans="1:34" s="23" customFormat="1" ht="13.95" customHeight="1" thickBot="1" x14ac:dyDescent="0.35">
      <c r="A68" s="600"/>
      <c r="B68" s="48" t="s">
        <v>143</v>
      </c>
      <c r="C68" s="130">
        <f>C5+C8+C11+C14+C17+C20+C23+C26+C29+C32+C35+C38+C41+C44+C47+C50+C53+C56+C59+C62+C65</f>
        <v>0</v>
      </c>
      <c r="D68" s="130">
        <f t="shared" ref="D68:U68" si="26">D5+D8+D11+D14+D17+D20+D23+D26+D29+D32+D35+D38+D41+D44+D47+D50+D53+D56+D59+D62+D65</f>
        <v>0</v>
      </c>
      <c r="E68" s="130">
        <f t="shared" si="26"/>
        <v>0</v>
      </c>
      <c r="F68" s="130">
        <f t="shared" si="26"/>
        <v>0</v>
      </c>
      <c r="G68" s="130">
        <f t="shared" si="26"/>
        <v>0</v>
      </c>
      <c r="H68" s="130">
        <f t="shared" si="26"/>
        <v>0</v>
      </c>
      <c r="I68" s="130">
        <f t="shared" si="26"/>
        <v>0</v>
      </c>
      <c r="J68" s="130">
        <f t="shared" si="26"/>
        <v>0</v>
      </c>
      <c r="K68" s="130">
        <f t="shared" si="26"/>
        <v>0</v>
      </c>
      <c r="L68" s="130">
        <f t="shared" si="26"/>
        <v>0</v>
      </c>
      <c r="M68" s="130">
        <f t="shared" si="26"/>
        <v>0</v>
      </c>
      <c r="N68" s="130">
        <f t="shared" si="26"/>
        <v>0</v>
      </c>
      <c r="O68" s="130">
        <f t="shared" si="26"/>
        <v>0</v>
      </c>
      <c r="P68" s="130">
        <f t="shared" si="26"/>
        <v>0</v>
      </c>
      <c r="Q68" s="130">
        <f t="shared" si="26"/>
        <v>0</v>
      </c>
      <c r="R68" s="130">
        <f t="shared" si="26"/>
        <v>0</v>
      </c>
      <c r="S68" s="130">
        <f t="shared" si="26"/>
        <v>0</v>
      </c>
      <c r="T68" s="130">
        <f t="shared" si="26"/>
        <v>0</v>
      </c>
      <c r="U68" s="130">
        <f t="shared" si="26"/>
        <v>0</v>
      </c>
      <c r="V68" s="136"/>
      <c r="W68" s="228" t="str">
        <f t="shared" si="17"/>
        <v/>
      </c>
      <c r="X68" s="180" t="str">
        <f t="shared" si="19"/>
        <v/>
      </c>
      <c r="Y68" s="198" t="str">
        <f t="shared" si="12"/>
        <v/>
      </c>
      <c r="Z68" s="199" t="str">
        <f t="shared" si="13"/>
        <v/>
      </c>
      <c r="AA68" s="180" t="str">
        <f t="shared" si="14"/>
        <v/>
      </c>
      <c r="AB68" s="182" t="str">
        <f t="shared" si="8"/>
        <v/>
      </c>
      <c r="AC68" s="180" t="str">
        <f t="shared" si="15"/>
        <v/>
      </c>
      <c r="AD68" s="198" t="str">
        <f t="shared" si="16"/>
        <v/>
      </c>
      <c r="AE68" s="181" t="str">
        <f t="shared" si="22"/>
        <v/>
      </c>
      <c r="AF68" s="180" t="str">
        <f t="shared" si="23"/>
        <v/>
      </c>
      <c r="AG68" s="181" t="str">
        <f t="shared" si="24"/>
        <v/>
      </c>
      <c r="AH68" s="196" t="str">
        <f t="shared" si="25"/>
        <v/>
      </c>
    </row>
    <row r="69" spans="1:34" s="1" customFormat="1" ht="10.95" customHeight="1" thickTop="1" thickBot="1" x14ac:dyDescent="0.35">
      <c r="A69" s="601"/>
      <c r="B69" s="50" t="s">
        <v>151</v>
      </c>
      <c r="C69" s="131">
        <f>C66+C67+C68</f>
        <v>0</v>
      </c>
      <c r="D69" s="131">
        <f t="shared" ref="D69:U69" si="27">D66+D67+D68</f>
        <v>0</v>
      </c>
      <c r="E69" s="131">
        <f t="shared" si="27"/>
        <v>0</v>
      </c>
      <c r="F69" s="131">
        <f t="shared" si="27"/>
        <v>0</v>
      </c>
      <c r="G69" s="131">
        <f t="shared" si="27"/>
        <v>0</v>
      </c>
      <c r="H69" s="131">
        <f t="shared" si="27"/>
        <v>0</v>
      </c>
      <c r="I69" s="131">
        <f t="shared" si="27"/>
        <v>0</v>
      </c>
      <c r="J69" s="131">
        <f t="shared" si="27"/>
        <v>0</v>
      </c>
      <c r="K69" s="131">
        <f t="shared" si="27"/>
        <v>0</v>
      </c>
      <c r="L69" s="131">
        <f t="shared" si="27"/>
        <v>0</v>
      </c>
      <c r="M69" s="131">
        <f t="shared" si="27"/>
        <v>0</v>
      </c>
      <c r="N69" s="131">
        <f t="shared" si="27"/>
        <v>0</v>
      </c>
      <c r="O69" s="131">
        <f t="shared" si="27"/>
        <v>0</v>
      </c>
      <c r="P69" s="131">
        <f t="shared" si="27"/>
        <v>0</v>
      </c>
      <c r="Q69" s="131">
        <f t="shared" si="27"/>
        <v>0</v>
      </c>
      <c r="R69" s="131">
        <f t="shared" si="27"/>
        <v>0</v>
      </c>
      <c r="S69" s="131">
        <f t="shared" si="27"/>
        <v>0</v>
      </c>
      <c r="T69" s="131">
        <f t="shared" si="27"/>
        <v>0</v>
      </c>
      <c r="U69" s="131">
        <f t="shared" si="27"/>
        <v>0</v>
      </c>
      <c r="V69" s="137"/>
      <c r="W69" s="147" t="str">
        <f t="shared" si="17"/>
        <v/>
      </c>
      <c r="X69" s="98" t="str">
        <f>IF($C69=0,"",G69/$C68)</f>
        <v/>
      </c>
      <c r="Y69" s="54" t="str">
        <f t="shared" si="12"/>
        <v/>
      </c>
      <c r="Z69" s="55" t="str">
        <f t="shared" si="13"/>
        <v/>
      </c>
      <c r="AA69" s="25" t="str">
        <f t="shared" si="14"/>
        <v/>
      </c>
      <c r="AB69" s="98" t="str">
        <f t="shared" si="8"/>
        <v/>
      </c>
      <c r="AC69" s="25" t="str">
        <f t="shared" si="15"/>
        <v/>
      </c>
      <c r="AD69" s="54" t="str">
        <f t="shared" si="16"/>
        <v/>
      </c>
      <c r="AE69" s="55" t="str">
        <f t="shared" ref="AE69" si="28">IF((N69+O69+P69+Q69)=0,"",1-(Q69/(N69+O69+P69+Q69)))</f>
        <v/>
      </c>
      <c r="AF69" s="25" t="str">
        <f t="shared" si="23"/>
        <v/>
      </c>
      <c r="AG69" s="324" t="str">
        <f t="shared" si="24"/>
        <v/>
      </c>
      <c r="AH69" s="325" t="str">
        <f t="shared" si="25"/>
        <v/>
      </c>
    </row>
    <row r="70" spans="1:34" ht="15" thickTop="1" x14ac:dyDescent="0.3"/>
  </sheetData>
  <mergeCells count="30">
    <mergeCell ref="A45:A47"/>
    <mergeCell ref="A66:A69"/>
    <mergeCell ref="A48:A50"/>
    <mergeCell ref="A51:A53"/>
    <mergeCell ref="A54:A56"/>
    <mergeCell ref="A57:A59"/>
    <mergeCell ref="A60:A62"/>
    <mergeCell ref="A63:A65"/>
    <mergeCell ref="Y1:Y2"/>
    <mergeCell ref="A2:B2"/>
    <mergeCell ref="A9:A11"/>
    <mergeCell ref="A6:A8"/>
    <mergeCell ref="W1:W2"/>
    <mergeCell ref="X1:X2"/>
    <mergeCell ref="A3:A5"/>
    <mergeCell ref="C1:C2"/>
    <mergeCell ref="D1:D2"/>
    <mergeCell ref="E1:E2"/>
    <mergeCell ref="F1:F2"/>
    <mergeCell ref="A27:A29"/>
    <mergeCell ref="A12:A14"/>
    <mergeCell ref="A15:A17"/>
    <mergeCell ref="A18:A20"/>
    <mergeCell ref="A21:A23"/>
    <mergeCell ref="A24:A26"/>
    <mergeCell ref="A30:A32"/>
    <mergeCell ref="A33:A35"/>
    <mergeCell ref="A36:A38"/>
    <mergeCell ref="A39:A41"/>
    <mergeCell ref="A42:A44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68" orientation="landscape" r:id="rId1"/>
  <headerFooter>
    <oddHeader>&amp;C&amp;"-,Gras"TABLEAU DE BORD DE L'APPRENTISSAGE
Filière &amp;A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  <pageSetUpPr fitToPage="1"/>
  </sheetPr>
  <dimension ref="A1:AH8"/>
  <sheetViews>
    <sheetView tabSelected="1" zoomScaleNormal="100" workbookViewId="0">
      <pane xSplit="2" topLeftCell="G1" activePane="topRight" state="frozen"/>
      <selection pane="topRight" activeCell="R17" sqref="R17"/>
    </sheetView>
  </sheetViews>
  <sheetFormatPr baseColWidth="10" defaultColWidth="11.44140625" defaultRowHeight="14.4" x14ac:dyDescent="0.3"/>
  <cols>
    <col min="1" max="1" width="46.6640625" style="313" customWidth="1"/>
    <col min="2" max="2" width="9.5546875" style="313" customWidth="1"/>
    <col min="3" max="3" width="7.33203125" style="313" customWidth="1"/>
    <col min="4" max="4" width="9" style="313" customWidth="1"/>
    <col min="5" max="7" width="7.33203125" style="313" customWidth="1"/>
    <col min="8" max="9" width="6.6640625" style="313" customWidth="1"/>
    <col min="10" max="10" width="8.109375" style="321" customWidth="1"/>
    <col min="11" max="11" width="7.33203125" style="313" customWidth="1"/>
    <col min="12" max="12" width="6.6640625" style="313" customWidth="1"/>
    <col min="13" max="13" width="8.5546875" style="313" customWidth="1"/>
    <col min="14" max="14" width="6.6640625" style="313" customWidth="1"/>
    <col min="15" max="15" width="9.44140625" style="313" customWidth="1"/>
    <col min="16" max="17" width="6.6640625" style="313" customWidth="1"/>
    <col min="18" max="18" width="8.44140625" style="313" customWidth="1"/>
    <col min="19" max="21" width="6.6640625" style="313" customWidth="1"/>
    <col min="22" max="22" width="1.6640625" style="313" customWidth="1"/>
    <col min="23" max="23" width="8.5546875" style="313" customWidth="1"/>
    <col min="24" max="24" width="10.6640625" style="313" customWidth="1"/>
    <col min="25" max="27" width="8.5546875" style="313" customWidth="1"/>
    <col min="28" max="28" width="9.6640625" style="313" customWidth="1"/>
    <col min="29" max="34" width="8.5546875" style="313" customWidth="1"/>
    <col min="35" max="16384" width="11.44140625" style="313"/>
  </cols>
  <sheetData>
    <row r="1" spans="1:34" ht="26.4" customHeight="1" x14ac:dyDescent="0.3">
      <c r="A1" s="489" t="s">
        <v>353</v>
      </c>
      <c r="B1" s="489"/>
      <c r="C1" s="630" t="s">
        <v>114</v>
      </c>
      <c r="D1" s="630" t="s">
        <v>115</v>
      </c>
      <c r="E1" s="630" t="s">
        <v>116</v>
      </c>
      <c r="F1" s="630" t="s">
        <v>117</v>
      </c>
      <c r="G1" s="298" t="s">
        <v>118</v>
      </c>
      <c r="H1" s="299"/>
      <c r="I1" s="300" t="s">
        <v>119</v>
      </c>
      <c r="J1" s="300"/>
      <c r="K1" s="300"/>
      <c r="L1" s="300"/>
      <c r="M1" s="301"/>
      <c r="N1" s="302" t="s">
        <v>120</v>
      </c>
      <c r="O1" s="303"/>
      <c r="P1" s="303"/>
      <c r="Q1" s="304"/>
      <c r="R1" s="305" t="s">
        <v>121</v>
      </c>
      <c r="S1" s="305"/>
      <c r="T1" s="305"/>
      <c r="U1" s="305"/>
      <c r="V1" s="306"/>
      <c r="W1" s="624" t="s">
        <v>122</v>
      </c>
      <c r="X1" s="624" t="s">
        <v>123</v>
      </c>
      <c r="Y1" s="624" t="s">
        <v>124</v>
      </c>
      <c r="Z1" s="308" t="s">
        <v>119</v>
      </c>
      <c r="AA1" s="309"/>
      <c r="AB1" s="309"/>
      <c r="AC1" s="310"/>
      <c r="AD1" s="310"/>
      <c r="AE1" s="311" t="s">
        <v>125</v>
      </c>
      <c r="AF1" s="312"/>
      <c r="AG1" s="311"/>
      <c r="AH1" s="312"/>
    </row>
    <row r="2" spans="1:34" ht="49.5" customHeight="1" thickBot="1" x14ac:dyDescent="0.35">
      <c r="A2" s="626" t="s">
        <v>355</v>
      </c>
      <c r="B2" s="627"/>
      <c r="C2" s="631"/>
      <c r="D2" s="631"/>
      <c r="E2" s="631"/>
      <c r="F2" s="631"/>
      <c r="G2" s="297" t="s">
        <v>126</v>
      </c>
      <c r="H2" s="297" t="s">
        <v>127</v>
      </c>
      <c r="I2" s="297" t="s">
        <v>128</v>
      </c>
      <c r="J2" s="297" t="s">
        <v>129</v>
      </c>
      <c r="K2" s="297" t="s">
        <v>130</v>
      </c>
      <c r="L2" s="297" t="s">
        <v>131</v>
      </c>
      <c r="M2" s="297" t="s">
        <v>132</v>
      </c>
      <c r="N2" s="314" t="s">
        <v>133</v>
      </c>
      <c r="O2" s="315" t="s">
        <v>134</v>
      </c>
      <c r="P2" s="315" t="s">
        <v>135</v>
      </c>
      <c r="Q2" s="315" t="s">
        <v>132</v>
      </c>
      <c r="R2" s="314" t="s">
        <v>133</v>
      </c>
      <c r="S2" s="315" t="s">
        <v>134</v>
      </c>
      <c r="T2" s="315" t="s">
        <v>135</v>
      </c>
      <c r="U2" s="315" t="s">
        <v>132</v>
      </c>
      <c r="V2" s="306"/>
      <c r="W2" s="625"/>
      <c r="X2" s="625"/>
      <c r="Y2" s="625"/>
      <c r="Z2" s="317" t="s">
        <v>46</v>
      </c>
      <c r="AA2" s="307" t="s">
        <v>37</v>
      </c>
      <c r="AB2" s="307" t="s">
        <v>136</v>
      </c>
      <c r="AC2" s="307" t="s">
        <v>137</v>
      </c>
      <c r="AD2" s="316" t="s">
        <v>43</v>
      </c>
      <c r="AE2" s="318" t="s">
        <v>46</v>
      </c>
      <c r="AF2" s="319" t="s">
        <v>138</v>
      </c>
      <c r="AG2" s="318" t="s">
        <v>46</v>
      </c>
      <c r="AH2" s="319" t="s">
        <v>139</v>
      </c>
    </row>
    <row r="3" spans="1:34" ht="13.95" customHeight="1" thickTop="1" x14ac:dyDescent="0.3">
      <c r="A3" s="628"/>
      <c r="B3" s="320" t="s">
        <v>141</v>
      </c>
      <c r="C3" s="138">
        <f>ALIMENTATION!C24+ALIMENTATION!C64+ALIMENTATION!C71+'RESTAU HOTEL. - TOURISME SPORT'!C18+'RESTAU HOTEL. - TOURISME SPORT'!C37+'MAINTENANCE AUTO ET AUTRES MAT.'!C15+'MAINTENANCE AUTO ET AUTRES MAT.'!C67+'MAINTENANCE AUTO ET AUTRES MAT.'!C113+SERVICES!C15+SERVICES!C31+SERVICES!C47+SERVICES!C63+'MODE -IMAGE'!C9+'MODE -IMAGE'!C16+'COMMERCE - GESTION'!C45+'COMMERCE - GESTION'!C67+'BATIMENT-GROS OEUVRE'!C51+'BATIMENT-ENERGIE'!C60+'BATIMENT-AMENAGEMENT FINITION'!C60+'METIERS D ''ART'!C66</f>
        <v>13</v>
      </c>
      <c r="D3" s="138">
        <f>ALIMENTATION!D24+ALIMENTATION!D64+ALIMENTATION!D71+'RESTAU HOTEL. - TOURISME SPORT'!D18+'RESTAU HOTEL. - TOURISME SPORT'!D37+'MAINTENANCE AUTO ET AUTRES MAT.'!D15+'MAINTENANCE AUTO ET AUTRES MAT.'!D67+'MAINTENANCE AUTO ET AUTRES MAT.'!D113+SERVICES!D15+SERVICES!D31+SERVICES!D47+SERVICES!D63+'MODE -IMAGE'!D9+'MODE -IMAGE'!D16+'COMMERCE - GESTION'!D45+'COMMERCE - GESTION'!D67+'BATIMENT-GROS OEUVRE'!D51+'BATIMENT-ENERGIE'!D60+'BATIMENT-AMENAGEMENT FINITION'!D60+'METIERS D ''ART'!D66</f>
        <v>0</v>
      </c>
      <c r="E3" s="138">
        <f>ALIMENTATION!E24+ALIMENTATION!E64+ALIMENTATION!E71+'RESTAU HOTEL. - TOURISME SPORT'!E18+'RESTAU HOTEL. - TOURISME SPORT'!E37+'MAINTENANCE AUTO ET AUTRES MAT.'!E15+'MAINTENANCE AUTO ET AUTRES MAT.'!E67+'MAINTENANCE AUTO ET AUTRES MAT.'!E113+SERVICES!E15+SERVICES!E31+SERVICES!E47+SERVICES!E63+'MODE -IMAGE'!E9+'MODE -IMAGE'!E16+'COMMERCE - GESTION'!E45+'COMMERCE - GESTION'!E67+'BATIMENT-GROS OEUVRE'!E51+'BATIMENT-ENERGIE'!E60+'BATIMENT-AMENAGEMENT FINITION'!E60+'METIERS D ''ART'!E66</f>
        <v>7</v>
      </c>
      <c r="F3" s="138">
        <f>ALIMENTATION!F24+ALIMENTATION!F64+ALIMENTATION!F71+'RESTAU HOTEL. - TOURISME SPORT'!F18+'RESTAU HOTEL. - TOURISME SPORT'!F37+'MAINTENANCE AUTO ET AUTRES MAT.'!F15+'MAINTENANCE AUTO ET AUTRES MAT.'!F67+'MAINTENANCE AUTO ET AUTRES MAT.'!F113+SERVICES!F15+SERVICES!F31+SERVICES!F47+SERVICES!F63+'MODE -IMAGE'!F9+'MODE -IMAGE'!F16+'COMMERCE - GESTION'!F45+'COMMERCE - GESTION'!F67+'BATIMENT-GROS OEUVRE'!F51+'BATIMENT-ENERGIE'!F60+'BATIMENT-AMENAGEMENT FINITION'!F60+'METIERS D ''ART'!F66</f>
        <v>1</v>
      </c>
      <c r="G3" s="138">
        <f>ALIMENTATION!G24+ALIMENTATION!G64+ALIMENTATION!G71+'RESTAU HOTEL. - TOURISME SPORT'!G18+'RESTAU HOTEL. - TOURISME SPORT'!G37+'MAINTENANCE AUTO ET AUTRES MAT.'!G15+'MAINTENANCE AUTO ET AUTRES MAT.'!G67+'MAINTENANCE AUTO ET AUTRES MAT.'!G113+SERVICES!G15+SERVICES!G31+SERVICES!G47+SERVICES!G63+'MODE -IMAGE'!G9+'MODE -IMAGE'!G16+'COMMERCE - GESTION'!G45+'COMMERCE - GESTION'!G67+'BATIMENT-GROS OEUVRE'!G51+'BATIMENT-ENERGIE'!G60+'BATIMENT-AMENAGEMENT FINITION'!G60+'METIERS D ''ART'!G66</f>
        <v>0</v>
      </c>
      <c r="H3" s="138">
        <f>ALIMENTATION!H24+ALIMENTATION!H64+ALIMENTATION!H71+'RESTAU HOTEL. - TOURISME SPORT'!H18+'RESTAU HOTEL. - TOURISME SPORT'!H37+'MAINTENANCE AUTO ET AUTRES MAT.'!H15+'MAINTENANCE AUTO ET AUTRES MAT.'!H67+'MAINTENANCE AUTO ET AUTRES MAT.'!H113+SERVICES!H15+SERVICES!H31+SERVICES!H47+SERVICES!H63+'MODE -IMAGE'!H9+'MODE -IMAGE'!H16+'COMMERCE - GESTION'!H45+'COMMERCE - GESTION'!H67+'BATIMENT-GROS OEUVRE'!H51+'BATIMENT-ENERGIE'!H60+'BATIMENT-AMENAGEMENT FINITION'!H60+'METIERS D ''ART'!H66</f>
        <v>0</v>
      </c>
      <c r="I3" s="138">
        <f>ALIMENTATION!I24+ALIMENTATION!I64+ALIMENTATION!I71+'RESTAU HOTEL. - TOURISME SPORT'!I18+'RESTAU HOTEL. - TOURISME SPORT'!I37+'MAINTENANCE AUTO ET AUTRES MAT.'!I15+'MAINTENANCE AUTO ET AUTRES MAT.'!I67+'MAINTENANCE AUTO ET AUTRES MAT.'!I113+SERVICES!I15+SERVICES!I31+SERVICES!I47+SERVICES!I63+'MODE -IMAGE'!I9+'MODE -IMAGE'!I16+'COMMERCE - GESTION'!I45+'COMMERCE - GESTION'!I67+'BATIMENT-GROS OEUVRE'!I51+'BATIMENT-ENERGIE'!I60+'BATIMENT-AMENAGEMENT FINITION'!I60+'METIERS D ''ART'!I66</f>
        <v>0</v>
      </c>
      <c r="J3" s="138">
        <f>ALIMENTATION!J24+ALIMENTATION!J64+ALIMENTATION!J71+'RESTAU HOTEL. - TOURISME SPORT'!J18+'RESTAU HOTEL. - TOURISME SPORT'!J37+'MAINTENANCE AUTO ET AUTRES MAT.'!J15+'MAINTENANCE AUTO ET AUTRES MAT.'!J67+'MAINTENANCE AUTO ET AUTRES MAT.'!J113+SERVICES!J15+SERVICES!J31+SERVICES!J47+SERVICES!J63+'MODE -IMAGE'!J9+'MODE -IMAGE'!J16+'COMMERCE - GESTION'!J45+'COMMERCE - GESTION'!J67+'BATIMENT-GROS OEUVRE'!J51+'BATIMENT-ENERGIE'!J60+'BATIMENT-AMENAGEMENT FINITION'!J60+'METIERS D ''ART'!J66</f>
        <v>0</v>
      </c>
      <c r="K3" s="138">
        <f>ALIMENTATION!K24+ALIMENTATION!K64+ALIMENTATION!K71+'RESTAU HOTEL. - TOURISME SPORT'!K18+'RESTAU HOTEL. - TOURISME SPORT'!K37+'MAINTENANCE AUTO ET AUTRES MAT.'!K15+'MAINTENANCE AUTO ET AUTRES MAT.'!K67+'MAINTENANCE AUTO ET AUTRES MAT.'!K113+SERVICES!K15+SERVICES!K31+SERVICES!K47+SERVICES!K63+'MODE -IMAGE'!K9+'MODE -IMAGE'!K16+'COMMERCE - GESTION'!K45+'COMMERCE - GESTION'!K67+'BATIMENT-GROS OEUVRE'!K51+'BATIMENT-ENERGIE'!K60+'BATIMENT-AMENAGEMENT FINITION'!K60+'METIERS D ''ART'!K66</f>
        <v>0</v>
      </c>
      <c r="L3" s="138">
        <f>ALIMENTATION!L24+ALIMENTATION!L64+ALIMENTATION!L71+'RESTAU HOTEL. - TOURISME SPORT'!L18+'RESTAU HOTEL. - TOURISME SPORT'!L37+'MAINTENANCE AUTO ET AUTRES MAT.'!L15+'MAINTENANCE AUTO ET AUTRES MAT.'!L67+'MAINTENANCE AUTO ET AUTRES MAT.'!L113+SERVICES!L15+SERVICES!L31+SERVICES!L47+SERVICES!L63+'MODE -IMAGE'!L9+'MODE -IMAGE'!L16+'COMMERCE - GESTION'!L45+'COMMERCE - GESTION'!L67+'BATIMENT-GROS OEUVRE'!L51+'BATIMENT-ENERGIE'!L60+'BATIMENT-AMENAGEMENT FINITION'!L60+'METIERS D ''ART'!L66</f>
        <v>0</v>
      </c>
      <c r="M3" s="138">
        <f>ALIMENTATION!M24+ALIMENTATION!M64+ALIMENTATION!M71+'RESTAU HOTEL. - TOURISME SPORT'!M18+'RESTAU HOTEL. - TOURISME SPORT'!M37+'MAINTENANCE AUTO ET AUTRES MAT.'!M15+'MAINTENANCE AUTO ET AUTRES MAT.'!M67+'MAINTENANCE AUTO ET AUTRES MAT.'!M113+SERVICES!M15+SERVICES!M31+SERVICES!M47+SERVICES!M63+'MODE -IMAGE'!M9+'MODE -IMAGE'!M16+'COMMERCE - GESTION'!M45+'COMMERCE - GESTION'!M67+'BATIMENT-GROS OEUVRE'!M51+'BATIMENT-ENERGIE'!M60+'BATIMENT-AMENAGEMENT FINITION'!M60+'METIERS D ''ART'!M66</f>
        <v>0</v>
      </c>
      <c r="N3" s="138">
        <f>ALIMENTATION!N24+ALIMENTATION!N64+ALIMENTATION!N71+'RESTAU HOTEL. - TOURISME SPORT'!N18+'RESTAU HOTEL. - TOURISME SPORT'!N37+'MAINTENANCE AUTO ET AUTRES MAT.'!N15+'MAINTENANCE AUTO ET AUTRES MAT.'!N67+'MAINTENANCE AUTO ET AUTRES MAT.'!N113+SERVICES!N15+SERVICES!N31+SERVICES!N47+SERVICES!N63+'MODE -IMAGE'!N9+'MODE -IMAGE'!N16+'COMMERCE - GESTION'!N45+'COMMERCE - GESTION'!N67+'BATIMENT-GROS OEUVRE'!N51+'BATIMENT-ENERGIE'!N60+'BATIMENT-AMENAGEMENT FINITION'!N60+'METIERS D ''ART'!N66</f>
        <v>0</v>
      </c>
      <c r="O3" s="138">
        <f>ALIMENTATION!O24+ALIMENTATION!O64+ALIMENTATION!O71+'RESTAU HOTEL. - TOURISME SPORT'!O18+'RESTAU HOTEL. - TOURISME SPORT'!O37+'MAINTENANCE AUTO ET AUTRES MAT.'!O15+'MAINTENANCE AUTO ET AUTRES MAT.'!O67+'MAINTENANCE AUTO ET AUTRES MAT.'!O113+SERVICES!O15+SERVICES!O31+SERVICES!O47+SERVICES!O63+'MODE -IMAGE'!O9+'MODE -IMAGE'!O16+'COMMERCE - GESTION'!O45+'COMMERCE - GESTION'!O67+'BATIMENT-GROS OEUVRE'!O51+'BATIMENT-ENERGIE'!O60+'BATIMENT-AMENAGEMENT FINITION'!O60+'METIERS D ''ART'!O66</f>
        <v>0</v>
      </c>
      <c r="P3" s="138">
        <f>ALIMENTATION!P24+ALIMENTATION!P64+ALIMENTATION!P71+'RESTAU HOTEL. - TOURISME SPORT'!P18+'RESTAU HOTEL. - TOURISME SPORT'!P37+'MAINTENANCE AUTO ET AUTRES MAT.'!P15+'MAINTENANCE AUTO ET AUTRES MAT.'!P67+'MAINTENANCE AUTO ET AUTRES MAT.'!P113+SERVICES!P15+SERVICES!P31+SERVICES!P47+SERVICES!P63+'MODE -IMAGE'!P9+'MODE -IMAGE'!P16+'COMMERCE - GESTION'!P45+'COMMERCE - GESTION'!P67+'BATIMENT-GROS OEUVRE'!P51+'BATIMENT-ENERGIE'!P60+'BATIMENT-AMENAGEMENT FINITION'!P60+'METIERS D ''ART'!P66</f>
        <v>0</v>
      </c>
      <c r="Q3" s="138">
        <f>ALIMENTATION!Q24+ALIMENTATION!Q64+ALIMENTATION!Q71+'RESTAU HOTEL. - TOURISME SPORT'!Q18+'RESTAU HOTEL. - TOURISME SPORT'!Q37+'MAINTENANCE AUTO ET AUTRES MAT.'!Q15+'MAINTENANCE AUTO ET AUTRES MAT.'!Q67+'MAINTENANCE AUTO ET AUTRES MAT.'!Q113+SERVICES!Q15+SERVICES!Q31+SERVICES!Q47+SERVICES!Q63+'MODE -IMAGE'!Q9+'MODE -IMAGE'!Q16+'COMMERCE - GESTION'!Q45+'COMMERCE - GESTION'!Q67+'BATIMENT-GROS OEUVRE'!Q51+'BATIMENT-ENERGIE'!Q60+'BATIMENT-AMENAGEMENT FINITION'!Q60+'METIERS D ''ART'!Q66</f>
        <v>11</v>
      </c>
      <c r="R3" s="138">
        <f>ALIMENTATION!R24+ALIMENTATION!R64+ALIMENTATION!R71+'RESTAU HOTEL. - TOURISME SPORT'!R18+'RESTAU HOTEL. - TOURISME SPORT'!R37+'MAINTENANCE AUTO ET AUTRES MAT.'!R15+'MAINTENANCE AUTO ET AUTRES MAT.'!R67+'MAINTENANCE AUTO ET AUTRES MAT.'!R113+SERVICES!R15+SERVICES!R31+SERVICES!R47+SERVICES!R63+'MODE -IMAGE'!R9+'MODE -IMAGE'!R16+'COMMERCE - GESTION'!R45+'COMMERCE - GESTION'!R67+'BATIMENT-GROS OEUVRE'!R51+'BATIMENT-ENERGIE'!R60+'BATIMENT-AMENAGEMENT FINITION'!R60+'METIERS D ''ART'!R66</f>
        <v>1</v>
      </c>
      <c r="S3" s="138">
        <f>ALIMENTATION!S24+ALIMENTATION!S64+ALIMENTATION!S71+'RESTAU HOTEL. - TOURISME SPORT'!S18+'RESTAU HOTEL. - TOURISME SPORT'!S37+'MAINTENANCE AUTO ET AUTRES MAT.'!S15+'MAINTENANCE AUTO ET AUTRES MAT.'!S67+'MAINTENANCE AUTO ET AUTRES MAT.'!S113+SERVICES!S15+SERVICES!S31+SERVICES!S47+SERVICES!S63+'MODE -IMAGE'!S9+'MODE -IMAGE'!S16+'COMMERCE - GESTION'!S45+'COMMERCE - GESTION'!S67+'BATIMENT-GROS OEUVRE'!S51+'BATIMENT-ENERGIE'!S60+'BATIMENT-AMENAGEMENT FINITION'!S60+'METIERS D ''ART'!S66</f>
        <v>0</v>
      </c>
      <c r="T3" s="138">
        <f>ALIMENTATION!T24+ALIMENTATION!T64+ALIMENTATION!T71+'RESTAU HOTEL. - TOURISME SPORT'!T18+'RESTAU HOTEL. - TOURISME SPORT'!T37+'MAINTENANCE AUTO ET AUTRES MAT.'!T15+'MAINTENANCE AUTO ET AUTRES MAT.'!T67+'MAINTENANCE AUTO ET AUTRES MAT.'!T113+SERVICES!T15+SERVICES!T31+SERVICES!T47+SERVICES!T63+'MODE -IMAGE'!T9+'MODE -IMAGE'!T16+'COMMERCE - GESTION'!T45+'COMMERCE - GESTION'!T67+'BATIMENT-GROS OEUVRE'!T51+'BATIMENT-ENERGIE'!T60+'BATIMENT-AMENAGEMENT FINITION'!T60+'METIERS D ''ART'!T66</f>
        <v>1</v>
      </c>
      <c r="U3" s="138">
        <f>ALIMENTATION!U24+ALIMENTATION!U64+ALIMENTATION!U71+'RESTAU HOTEL. - TOURISME SPORT'!U18+'RESTAU HOTEL. - TOURISME SPORT'!U37+'MAINTENANCE AUTO ET AUTRES MAT.'!U15+'MAINTENANCE AUTO ET AUTRES MAT.'!U67+'MAINTENANCE AUTO ET AUTRES MAT.'!U113+SERVICES!U15+SERVICES!U31+SERVICES!U47+SERVICES!U63+'MODE -IMAGE'!U9+'MODE -IMAGE'!U16+'COMMERCE - GESTION'!U45+'COMMERCE - GESTION'!U67+'BATIMENT-GROS OEUVRE'!U51+'BATIMENT-ENERGIE'!U60+'BATIMENT-AMENAGEMENT FINITION'!U60+'METIERS D ''ART'!U66</f>
        <v>9</v>
      </c>
      <c r="V3" s="321"/>
      <c r="W3" s="132">
        <f>IF($C3=0,"",F3/$C3)</f>
        <v>7.6923076923076927E-2</v>
      </c>
      <c r="X3" s="140"/>
      <c r="Y3" s="140"/>
      <c r="Z3" s="141"/>
      <c r="AA3" s="140"/>
      <c r="AB3" s="140"/>
      <c r="AC3" s="140"/>
      <c r="AD3" s="140"/>
      <c r="AE3" s="142">
        <f>IF((N3+O3+P3+Q3)=0,"",1-(Q3/(N3+O3+P3+Q3)))</f>
        <v>0</v>
      </c>
      <c r="AF3" s="121" t="str">
        <f>IF((N3+O3+P3)=0,"",(N3+O3)/(N3+O3+P3))</f>
        <v/>
      </c>
      <c r="AG3" s="142">
        <f>IF((R3+S3+T3+U3)=0,"",1-(U3/(R3+S3+T3+U3)))</f>
        <v>0.18181818181818177</v>
      </c>
      <c r="AH3" s="134">
        <f>IF((R3+S3+T3)=0,"",(S3+R3)/(R3+S3+T3))</f>
        <v>0.5</v>
      </c>
    </row>
    <row r="4" spans="1:34" ht="13.95" customHeight="1" x14ac:dyDescent="0.3">
      <c r="A4" s="629"/>
      <c r="B4" s="411" t="s">
        <v>142</v>
      </c>
      <c r="C4" s="283">
        <f>ALIMENTATION!C25+ALIMENTATION!C65+ALIMENTATION!C72+'RESTAU HOTEL. - TOURISME SPORT'!C19+'RESTAU HOTEL. - TOURISME SPORT'!C38+'RESTAU HOTEL. - TOURISME SPORT'!C51+'MAINTENANCE AUTO ET AUTRES MAT.'!C16+'MAINTENANCE AUTO ET AUTRES MAT.'!C68+'MAINTENANCE AUTO ET AUTRES MAT.'!C114+SERVICES!C16+SERVICES!C32+SERVICES!C48+SERVICES!C64+'MODE -IMAGE'!C10+'MODE -IMAGE'!C17+'COMMERCE - GESTION'!C46+'COMMERCE - GESTION'!C68+'BATIMENT-GROS OEUVRE'!C52+'BATIMENT-ENERGIE'!C61+'BATIMENT-AMENAGEMENT FINITION'!C61+'METIERS D ''ART'!C67</f>
        <v>314</v>
      </c>
      <c r="D4" s="283">
        <f>ALIMENTATION!D25+ALIMENTATION!D65+ALIMENTATION!D72+'RESTAU HOTEL. - TOURISME SPORT'!D19+'RESTAU HOTEL. - TOURISME SPORT'!D38+'RESTAU HOTEL. - TOURISME SPORT'!D51+'MAINTENANCE AUTO ET AUTRES MAT.'!D16+'MAINTENANCE AUTO ET AUTRES MAT.'!D68+'MAINTENANCE AUTO ET AUTRES MAT.'!D114+SERVICES!D16+SERVICES!D32+SERVICES!D48+SERVICES!D64+'MODE -IMAGE'!D10+'MODE -IMAGE'!D17+'COMMERCE - GESTION'!D46+'COMMERCE - GESTION'!D68+'BATIMENT-GROS OEUVRE'!D52+'BATIMENT-ENERGIE'!D61+'BATIMENT-AMENAGEMENT FINITION'!D61+'METIERS D ''ART'!D67</f>
        <v>3</v>
      </c>
      <c r="E4" s="283">
        <f>ALIMENTATION!E25+ALIMENTATION!E65+ALIMENTATION!E72+'RESTAU HOTEL. - TOURISME SPORT'!E19+'RESTAU HOTEL. - TOURISME SPORT'!E38+'RESTAU HOTEL. - TOURISME SPORT'!E51+'MAINTENANCE AUTO ET AUTRES MAT.'!E16+'MAINTENANCE AUTO ET AUTRES MAT.'!E68+'MAINTENANCE AUTO ET AUTRES MAT.'!E114+SERVICES!E16+SERVICES!E32+SERVICES!E48+SERVICES!E64+'MODE -IMAGE'!E10+'MODE -IMAGE'!E17+'COMMERCE - GESTION'!E46+'COMMERCE - GESTION'!E68+'BATIMENT-GROS OEUVRE'!E52+'BATIMENT-ENERGIE'!E61+'BATIMENT-AMENAGEMENT FINITION'!E61+'METIERS D ''ART'!E67</f>
        <v>24</v>
      </c>
      <c r="F4" s="283">
        <f>ALIMENTATION!F25+ALIMENTATION!F65+ALIMENTATION!F72+'RESTAU HOTEL. - TOURISME SPORT'!F19+'RESTAU HOTEL. - TOURISME SPORT'!F38+'RESTAU HOTEL. - TOURISME SPORT'!F51+'MAINTENANCE AUTO ET AUTRES MAT.'!F16+'MAINTENANCE AUTO ET AUTRES MAT.'!F68+'MAINTENANCE AUTO ET AUTRES MAT.'!F114+SERVICES!F16+SERVICES!F32+SERVICES!F48+SERVICES!F64+'MODE -IMAGE'!F10+'MODE -IMAGE'!F17+'COMMERCE - GESTION'!F46+'COMMERCE - GESTION'!F68+'BATIMENT-GROS OEUVRE'!F52+'BATIMENT-ENERGIE'!F61+'BATIMENT-AMENAGEMENT FINITION'!F61+'METIERS D ''ART'!F67</f>
        <v>70</v>
      </c>
      <c r="G4" s="283">
        <f>ALIMENTATION!G25+ALIMENTATION!G65+ALIMENTATION!G72+'RESTAU HOTEL. - TOURISME SPORT'!G19+'RESTAU HOTEL. - TOURISME SPORT'!G38+'RESTAU HOTEL. - TOURISME SPORT'!G51+'MAINTENANCE AUTO ET AUTRES MAT.'!G16+'MAINTENANCE AUTO ET AUTRES MAT.'!G68+'MAINTENANCE AUTO ET AUTRES MAT.'!G114+SERVICES!G16+SERVICES!G32+SERVICES!G48+SERVICES!G64+'MODE -IMAGE'!G10+'MODE -IMAGE'!G17+'COMMERCE - GESTION'!G46+'COMMERCE - GESTION'!G68+'BATIMENT-GROS OEUVRE'!G52+'BATIMENT-ENERGIE'!G61+'BATIMENT-AMENAGEMENT FINITION'!G61+'METIERS D ''ART'!G67</f>
        <v>0</v>
      </c>
      <c r="H4" s="283">
        <f>ALIMENTATION!H25+ALIMENTATION!H65+ALIMENTATION!H72+'RESTAU HOTEL. - TOURISME SPORT'!H19+'RESTAU HOTEL. - TOURISME SPORT'!H38+'RESTAU HOTEL. - TOURISME SPORT'!H51+'MAINTENANCE AUTO ET AUTRES MAT.'!H16+'MAINTENANCE AUTO ET AUTRES MAT.'!H68+'MAINTENANCE AUTO ET AUTRES MAT.'!H114+SERVICES!H16+SERVICES!H32+SERVICES!H48+SERVICES!H64+'MODE -IMAGE'!H10+'MODE -IMAGE'!H17+'COMMERCE - GESTION'!H46+'COMMERCE - GESTION'!H68+'BATIMENT-GROS OEUVRE'!H52+'BATIMENT-ENERGIE'!H61+'BATIMENT-AMENAGEMENT FINITION'!H61+'METIERS D ''ART'!H67</f>
        <v>0</v>
      </c>
      <c r="I4" s="283">
        <f>ALIMENTATION!I25+ALIMENTATION!I65+ALIMENTATION!I72+'RESTAU HOTEL. - TOURISME SPORT'!I19+'RESTAU HOTEL. - TOURISME SPORT'!I38+'RESTAU HOTEL. - TOURISME SPORT'!I51+'MAINTENANCE AUTO ET AUTRES MAT.'!I16+'MAINTENANCE AUTO ET AUTRES MAT.'!I68+'MAINTENANCE AUTO ET AUTRES MAT.'!I114+SERVICES!I16+SERVICES!I32+SERVICES!I48+SERVICES!I64+'MODE -IMAGE'!I10+'MODE -IMAGE'!I17+'COMMERCE - GESTION'!I46+'COMMERCE - GESTION'!I68+'BATIMENT-GROS OEUVRE'!I52+'BATIMENT-ENERGIE'!I61+'BATIMENT-AMENAGEMENT FINITION'!I61+'METIERS D ''ART'!I67</f>
        <v>0</v>
      </c>
      <c r="J4" s="283">
        <f>ALIMENTATION!J25+ALIMENTATION!J65+ALIMENTATION!J72+'RESTAU HOTEL. - TOURISME SPORT'!J19+'RESTAU HOTEL. - TOURISME SPORT'!J38+'RESTAU HOTEL. - TOURISME SPORT'!J51+'MAINTENANCE AUTO ET AUTRES MAT.'!J16+'MAINTENANCE AUTO ET AUTRES MAT.'!J68+'MAINTENANCE AUTO ET AUTRES MAT.'!J114+SERVICES!J16+SERVICES!J32+SERVICES!J48+SERVICES!J64+'MODE -IMAGE'!J10+'MODE -IMAGE'!J17+'COMMERCE - GESTION'!J46+'COMMERCE - GESTION'!J68+'BATIMENT-GROS OEUVRE'!J52+'BATIMENT-ENERGIE'!J61+'BATIMENT-AMENAGEMENT FINITION'!J61+'METIERS D ''ART'!J67</f>
        <v>0</v>
      </c>
      <c r="K4" s="283">
        <f>ALIMENTATION!K25+ALIMENTATION!K65+ALIMENTATION!K72+'RESTAU HOTEL. - TOURISME SPORT'!K19+'RESTAU HOTEL. - TOURISME SPORT'!K38+'RESTAU HOTEL. - TOURISME SPORT'!K51+'MAINTENANCE AUTO ET AUTRES MAT.'!K16+'MAINTENANCE AUTO ET AUTRES MAT.'!K68+'MAINTENANCE AUTO ET AUTRES MAT.'!K114+SERVICES!K16+SERVICES!K32+SERVICES!K48+SERVICES!K64+'MODE -IMAGE'!K10+'MODE -IMAGE'!K17+'COMMERCE - GESTION'!K46+'COMMERCE - GESTION'!K68+'BATIMENT-GROS OEUVRE'!K52+'BATIMENT-ENERGIE'!K61+'BATIMENT-AMENAGEMENT FINITION'!K61+'METIERS D ''ART'!K67</f>
        <v>0</v>
      </c>
      <c r="L4" s="283">
        <f>ALIMENTATION!L25+ALIMENTATION!L65+ALIMENTATION!L72+'RESTAU HOTEL. - TOURISME SPORT'!L19+'RESTAU HOTEL. - TOURISME SPORT'!L38+'RESTAU HOTEL. - TOURISME SPORT'!L51+'MAINTENANCE AUTO ET AUTRES MAT.'!L16+'MAINTENANCE AUTO ET AUTRES MAT.'!L68+'MAINTENANCE AUTO ET AUTRES MAT.'!L114+SERVICES!L16+SERVICES!L32+SERVICES!L48+SERVICES!L64+'MODE -IMAGE'!L10+'MODE -IMAGE'!L17+'COMMERCE - GESTION'!L46+'COMMERCE - GESTION'!L68+'BATIMENT-GROS OEUVRE'!L52+'BATIMENT-ENERGIE'!L61+'BATIMENT-AMENAGEMENT FINITION'!L61+'METIERS D ''ART'!L67</f>
        <v>0</v>
      </c>
      <c r="M4" s="283">
        <f>ALIMENTATION!M25+ALIMENTATION!M65+ALIMENTATION!M72+'RESTAU HOTEL. - TOURISME SPORT'!M19+'RESTAU HOTEL. - TOURISME SPORT'!M38+'RESTAU HOTEL. - TOURISME SPORT'!M51+'MAINTENANCE AUTO ET AUTRES MAT.'!M16+'MAINTENANCE AUTO ET AUTRES MAT.'!M68+'MAINTENANCE AUTO ET AUTRES MAT.'!M114+SERVICES!M16+SERVICES!M32+SERVICES!M48+SERVICES!M64+'MODE -IMAGE'!M10+'MODE -IMAGE'!M17+'COMMERCE - GESTION'!M46+'COMMERCE - GESTION'!M68+'BATIMENT-GROS OEUVRE'!M52+'BATIMENT-ENERGIE'!M61+'BATIMENT-AMENAGEMENT FINITION'!M61+'METIERS D ''ART'!M67</f>
        <v>0</v>
      </c>
      <c r="N4" s="283">
        <f>ALIMENTATION!N25+ALIMENTATION!N65+ALIMENTATION!N72+'RESTAU HOTEL. - TOURISME SPORT'!N19+'RESTAU HOTEL. - TOURISME SPORT'!N38+'RESTAU HOTEL. - TOURISME SPORT'!N51+'MAINTENANCE AUTO ET AUTRES MAT.'!N16+'MAINTENANCE AUTO ET AUTRES MAT.'!N68+'MAINTENANCE AUTO ET AUTRES MAT.'!N114+SERVICES!N16+SERVICES!N32+SERVICES!N48+SERVICES!N64+'MODE -IMAGE'!N10+'MODE -IMAGE'!N17+'COMMERCE - GESTION'!N46+'COMMERCE - GESTION'!N68+'BATIMENT-GROS OEUVRE'!N52+'BATIMENT-ENERGIE'!N61+'BATIMENT-AMENAGEMENT FINITION'!N61+'METIERS D ''ART'!N67</f>
        <v>54</v>
      </c>
      <c r="O4" s="283">
        <f>ALIMENTATION!O25+ALIMENTATION!O65+ALIMENTATION!O72+'RESTAU HOTEL. - TOURISME SPORT'!O19+'RESTAU HOTEL. - TOURISME SPORT'!O38+'RESTAU HOTEL. - TOURISME SPORT'!O51+'MAINTENANCE AUTO ET AUTRES MAT.'!O16+'MAINTENANCE AUTO ET AUTRES MAT.'!O68+'MAINTENANCE AUTO ET AUTRES MAT.'!O114+SERVICES!O16+SERVICES!O32+SERVICES!O48+SERVICES!O64+'MODE -IMAGE'!O10+'MODE -IMAGE'!O17+'COMMERCE - GESTION'!O46+'COMMERCE - GESTION'!O68+'BATIMENT-GROS OEUVRE'!O52+'BATIMENT-ENERGIE'!O61+'BATIMENT-AMENAGEMENT FINITION'!O61+'METIERS D ''ART'!O67</f>
        <v>120</v>
      </c>
      <c r="P4" s="283">
        <f>ALIMENTATION!P25+ALIMENTATION!P65+ALIMENTATION!P72+'RESTAU HOTEL. - TOURISME SPORT'!P19+'RESTAU HOTEL. - TOURISME SPORT'!P38+'RESTAU HOTEL. - TOURISME SPORT'!P51+'MAINTENANCE AUTO ET AUTRES MAT.'!P16+'MAINTENANCE AUTO ET AUTRES MAT.'!P68+'MAINTENANCE AUTO ET AUTRES MAT.'!P114+SERVICES!P16+SERVICES!P32+SERVICES!P48+SERVICES!P64+'MODE -IMAGE'!P10+'MODE -IMAGE'!P17+'COMMERCE - GESTION'!P46+'COMMERCE - GESTION'!P68+'BATIMENT-GROS OEUVRE'!P52+'BATIMENT-ENERGIE'!P61+'BATIMENT-AMENAGEMENT FINITION'!P61+'METIERS D ''ART'!P67</f>
        <v>27</v>
      </c>
      <c r="Q4" s="283">
        <f>ALIMENTATION!Q25+ALIMENTATION!Q65+ALIMENTATION!Q72+'RESTAU HOTEL. - TOURISME SPORT'!Q19+'RESTAU HOTEL. - TOURISME SPORT'!Q38+'RESTAU HOTEL. - TOURISME SPORT'!Q51+'MAINTENANCE AUTO ET AUTRES MAT.'!Q16+'MAINTENANCE AUTO ET AUTRES MAT.'!Q68+'MAINTENANCE AUTO ET AUTRES MAT.'!Q114+SERVICES!Q16+SERVICES!Q32+SERVICES!Q48+SERVICES!Q64+'MODE -IMAGE'!Q10+'MODE -IMAGE'!Q17+'COMMERCE - GESTION'!Q46+'COMMERCE - GESTION'!Q68+'BATIMENT-GROS OEUVRE'!Q52+'BATIMENT-ENERGIE'!Q61+'BATIMENT-AMENAGEMENT FINITION'!Q61+'METIERS D ''ART'!Q67</f>
        <v>71</v>
      </c>
      <c r="R4" s="283">
        <f>ALIMENTATION!R25+ALIMENTATION!R65+ALIMENTATION!R72+'RESTAU HOTEL. - TOURISME SPORT'!R19+'RESTAU HOTEL. - TOURISME SPORT'!R38+'RESTAU HOTEL. - TOURISME SPORT'!R51+'MAINTENANCE AUTO ET AUTRES MAT.'!R16+'MAINTENANCE AUTO ET AUTRES MAT.'!R68+'MAINTENANCE AUTO ET AUTRES MAT.'!R114+SERVICES!R16+SERVICES!R32+SERVICES!R48+SERVICES!R64+'MODE -IMAGE'!R10+'MODE -IMAGE'!R17+'COMMERCE - GESTION'!R46+'COMMERCE - GESTION'!R68+'BATIMENT-GROS OEUVRE'!R52+'BATIMENT-ENERGIE'!R61+'BATIMENT-AMENAGEMENT FINITION'!R61+'METIERS D ''ART'!R67</f>
        <v>31</v>
      </c>
      <c r="S4" s="283">
        <f>ALIMENTATION!S25+ALIMENTATION!S65+ALIMENTATION!S72+'RESTAU HOTEL. - TOURISME SPORT'!S19+'RESTAU HOTEL. - TOURISME SPORT'!S38+'RESTAU HOTEL. - TOURISME SPORT'!S51+'MAINTENANCE AUTO ET AUTRES MAT.'!S16+'MAINTENANCE AUTO ET AUTRES MAT.'!S68+'MAINTENANCE AUTO ET AUTRES MAT.'!S114+SERVICES!S16+SERVICES!S32+SERVICES!S48+SERVICES!S64+'MODE -IMAGE'!S10+'MODE -IMAGE'!S17+'COMMERCE - GESTION'!S46+'COMMERCE - GESTION'!S68+'BATIMENT-GROS OEUVRE'!S52+'BATIMENT-ENERGIE'!S61+'BATIMENT-AMENAGEMENT FINITION'!S61+'METIERS D ''ART'!S67</f>
        <v>71</v>
      </c>
      <c r="T4" s="283">
        <f>ALIMENTATION!T25+ALIMENTATION!T65+ALIMENTATION!T72+'RESTAU HOTEL. - TOURISME SPORT'!T19+'RESTAU HOTEL. - TOURISME SPORT'!T38+'RESTAU HOTEL. - TOURISME SPORT'!T51+'MAINTENANCE AUTO ET AUTRES MAT.'!T16+'MAINTENANCE AUTO ET AUTRES MAT.'!T68+'MAINTENANCE AUTO ET AUTRES MAT.'!T114+SERVICES!T16+SERVICES!T32+SERVICES!T48+SERVICES!T64+'MODE -IMAGE'!T10+'MODE -IMAGE'!T17+'COMMERCE - GESTION'!T46+'COMMERCE - GESTION'!T68+'BATIMENT-GROS OEUVRE'!T52+'BATIMENT-ENERGIE'!T61+'BATIMENT-AMENAGEMENT FINITION'!T61+'METIERS D ''ART'!T67</f>
        <v>8</v>
      </c>
      <c r="U4" s="283">
        <f>ALIMENTATION!U25+ALIMENTATION!U65+ALIMENTATION!U72+'RESTAU HOTEL. - TOURISME SPORT'!U19+'RESTAU HOTEL. - TOURISME SPORT'!U38+'RESTAU HOTEL. - TOURISME SPORT'!U51+'MAINTENANCE AUTO ET AUTRES MAT.'!U16+'MAINTENANCE AUTO ET AUTRES MAT.'!U68+'MAINTENANCE AUTO ET AUTRES MAT.'!U114+SERVICES!U16+SERVICES!U32+SERVICES!U48+SERVICES!U64+'MODE -IMAGE'!U10+'MODE -IMAGE'!U17+'COMMERCE - GESTION'!U46+'COMMERCE - GESTION'!U68+'BATIMENT-GROS OEUVRE'!U52+'BATIMENT-ENERGIE'!U61+'BATIMENT-AMENAGEMENT FINITION'!U61+'METIERS D ''ART'!U67</f>
        <v>208</v>
      </c>
      <c r="V4" s="321"/>
      <c r="W4" s="225">
        <f t="shared" ref="W4:W7" si="0">IF($C4=0,"",F4/$C4)</f>
        <v>0.22292993630573249</v>
      </c>
      <c r="X4" s="164"/>
      <c r="Y4" s="164"/>
      <c r="Z4" s="165"/>
      <c r="AA4" s="164"/>
      <c r="AB4" s="164"/>
      <c r="AC4" s="164"/>
      <c r="AD4" s="164"/>
      <c r="AE4" s="166">
        <f>IF((N4+O4+P4+Q4)=0,"",1-(Q4/(N4+O4+P4+Q4)))</f>
        <v>0.73897058823529416</v>
      </c>
      <c r="AF4" s="163">
        <f>IF((N4+O4+P4)=0,"",(N4+O4)/(N4+O4+P4))</f>
        <v>0.86567164179104472</v>
      </c>
      <c r="AG4" s="166">
        <f>IF((R4+S4+T4+U4)=0,"",1-(U4/(R4+S4+T4+U4)))</f>
        <v>0.34591194968553463</v>
      </c>
      <c r="AH4" s="226">
        <f>IF((R4+S4+T4)=0,"",(S4+R4)/(R4+S4+T4))</f>
        <v>0.92727272727272725</v>
      </c>
    </row>
    <row r="5" spans="1:34" ht="13.95" customHeight="1" thickBot="1" x14ac:dyDescent="0.35">
      <c r="A5" s="629"/>
      <c r="B5" s="322" t="s">
        <v>143</v>
      </c>
      <c r="C5" s="412">
        <f>ALIMENTATION!C26+ALIMENTATION!C66+ALIMENTATION!C73+'RESTAU HOTEL. - TOURISME SPORT'!C20+'RESTAU HOTEL. - TOURISME SPORT'!C39+'RESTAU HOTEL. - TOURISME SPORT'!C52+'MAINTENANCE AUTO ET AUTRES MAT.'!C17+'MAINTENANCE AUTO ET AUTRES MAT.'!C69+'MAINTENANCE AUTO ET AUTRES MAT.'!C115+SERVICES!C17+SERVICES!C33+SERVICES!C49+SERVICES!C65+'MODE -IMAGE'!C11+'MODE -IMAGE'!C18+'COMMERCE - GESTION'!C47+'COMMERCE - GESTION'!C69+'BATIMENT-GROS OEUVRE'!C53+'BATIMENT-ENERGIE'!C62+'BATIMENT-AMENAGEMENT FINITION'!C62+'METIERS D ''ART'!C68</f>
        <v>286</v>
      </c>
      <c r="D5" s="412">
        <f>ALIMENTATION!D26+ALIMENTATION!D66+ALIMENTATION!D73+'RESTAU HOTEL. - TOURISME SPORT'!D20+'RESTAU HOTEL. - TOURISME SPORT'!D39+'RESTAU HOTEL. - TOURISME SPORT'!D52+'MAINTENANCE AUTO ET AUTRES MAT.'!D17+'MAINTENANCE AUTO ET AUTRES MAT.'!D69+'MAINTENANCE AUTO ET AUTRES MAT.'!D115+SERVICES!D17+SERVICES!D33+SERVICES!D49+SERVICES!D65+'MODE -IMAGE'!D11+'MODE -IMAGE'!D18+'COMMERCE - GESTION'!D47+'COMMERCE - GESTION'!D69+'BATIMENT-GROS OEUVRE'!D53+'BATIMENT-ENERGIE'!D62+'BATIMENT-AMENAGEMENT FINITION'!D62+'METIERS D ''ART'!D68</f>
        <v>7</v>
      </c>
      <c r="E5" s="412">
        <f>ALIMENTATION!E26+ALIMENTATION!E66+ALIMENTATION!E73+'RESTAU HOTEL. - TOURISME SPORT'!E20+'RESTAU HOTEL. - TOURISME SPORT'!E39+'RESTAU HOTEL. - TOURISME SPORT'!E52+'MAINTENANCE AUTO ET AUTRES MAT.'!E17+'MAINTENANCE AUTO ET AUTRES MAT.'!E69+'MAINTENANCE AUTO ET AUTRES MAT.'!E115+SERVICES!E17+SERVICES!E33+SERVICES!E49+SERVICES!E65+'MODE -IMAGE'!E11+'MODE -IMAGE'!E18+'COMMERCE - GESTION'!E47+'COMMERCE - GESTION'!E69+'BATIMENT-GROS OEUVRE'!E53+'BATIMENT-ENERGIE'!E62+'BATIMENT-AMENAGEMENT FINITION'!E62+'METIERS D ''ART'!E68</f>
        <v>5</v>
      </c>
      <c r="F5" s="412">
        <f>ALIMENTATION!F26+ALIMENTATION!F66+ALIMENTATION!F73+'RESTAU HOTEL. - TOURISME SPORT'!F20+'RESTAU HOTEL. - TOURISME SPORT'!F39+'RESTAU HOTEL. - TOURISME SPORT'!F52+'MAINTENANCE AUTO ET AUTRES MAT.'!F17+'MAINTENANCE AUTO ET AUTRES MAT.'!F69+'MAINTENANCE AUTO ET AUTRES MAT.'!F115+SERVICES!F17+SERVICES!F33+SERVICES!F49+SERVICES!F65+'MODE -IMAGE'!F11+'MODE -IMAGE'!F18+'COMMERCE - GESTION'!F47+'COMMERCE - GESTION'!F69+'BATIMENT-GROS OEUVRE'!F53+'BATIMENT-ENERGIE'!F62+'BATIMENT-AMENAGEMENT FINITION'!F62+'METIERS D ''ART'!F68</f>
        <v>29</v>
      </c>
      <c r="G5" s="412">
        <f>ALIMENTATION!G26+ALIMENTATION!G66+ALIMENTATION!G73+'RESTAU HOTEL. - TOURISME SPORT'!G20+'RESTAU HOTEL. - TOURISME SPORT'!G39+'RESTAU HOTEL. - TOURISME SPORT'!G52+'MAINTENANCE AUTO ET AUTRES MAT.'!G17+'MAINTENANCE AUTO ET AUTRES MAT.'!G69+'MAINTENANCE AUTO ET AUTRES MAT.'!G115+SERVICES!G17+SERVICES!G33+SERVICES!G49+SERVICES!G65+'MODE -IMAGE'!G11+'MODE -IMAGE'!G18+'COMMERCE - GESTION'!G47+'COMMERCE - GESTION'!G69+'BATIMENT-GROS OEUVRE'!G53+'BATIMENT-ENERGIE'!G62+'BATIMENT-AMENAGEMENT FINITION'!G62+'METIERS D ''ART'!G68</f>
        <v>252</v>
      </c>
      <c r="H5" s="412">
        <f>ALIMENTATION!H26+ALIMENTATION!H66+ALIMENTATION!H73+'RESTAU HOTEL. - TOURISME SPORT'!H20+'RESTAU HOTEL. - TOURISME SPORT'!H39+'RESTAU HOTEL. - TOURISME SPORT'!H52+'MAINTENANCE AUTO ET AUTRES MAT.'!H17+'MAINTENANCE AUTO ET AUTRES MAT.'!H69+'MAINTENANCE AUTO ET AUTRES MAT.'!H115+SERVICES!H17+SERVICES!H33+SERVICES!H49+SERVICES!H65+'MODE -IMAGE'!H11+'MODE -IMAGE'!H18+'COMMERCE - GESTION'!H47+'COMMERCE - GESTION'!H69+'BATIMENT-GROS OEUVRE'!H53+'BATIMENT-ENERGIE'!H62+'BATIMENT-AMENAGEMENT FINITION'!H62+'METIERS D ''ART'!H68</f>
        <v>212</v>
      </c>
      <c r="I5" s="412">
        <f>ALIMENTATION!I26+ALIMENTATION!I66+ALIMENTATION!I73+'RESTAU HOTEL. - TOURISME SPORT'!I20+'RESTAU HOTEL. - TOURISME SPORT'!I39+'RESTAU HOTEL. - TOURISME SPORT'!I52+'MAINTENANCE AUTO ET AUTRES MAT.'!I17+'MAINTENANCE AUTO ET AUTRES MAT.'!I69+'MAINTENANCE AUTO ET AUTRES MAT.'!I115+SERVICES!I17+SERVICES!I33+SERVICES!I49+SERVICES!I65+'MODE -IMAGE'!I11+'MODE -IMAGE'!I18+'COMMERCE - GESTION'!I47+'COMMERCE - GESTION'!I69+'BATIMENT-GROS OEUVRE'!I53+'BATIMENT-ENERGIE'!I62+'BATIMENT-AMENAGEMENT FINITION'!I62+'METIERS D ''ART'!I68</f>
        <v>0</v>
      </c>
      <c r="J5" s="412">
        <f>ALIMENTATION!J26+ALIMENTATION!J66+ALIMENTATION!J73+'RESTAU HOTEL. - TOURISME SPORT'!J20+'RESTAU HOTEL. - TOURISME SPORT'!J39+'RESTAU HOTEL. - TOURISME SPORT'!J52+'MAINTENANCE AUTO ET AUTRES MAT.'!J17+'MAINTENANCE AUTO ET AUTRES MAT.'!J69+'MAINTENANCE AUTO ET AUTRES MAT.'!J115+SERVICES!J17+SERVICES!J33+SERVICES!J49+SERVICES!J65+'MODE -IMAGE'!J11+'MODE -IMAGE'!J18+'COMMERCE - GESTION'!J47+'COMMERCE - GESTION'!J69+'BATIMENT-GROS OEUVRE'!J53+'BATIMENT-ENERGIE'!J62+'BATIMENT-AMENAGEMENT FINITION'!J62+'METIERS D ''ART'!J68</f>
        <v>0</v>
      </c>
      <c r="K5" s="412">
        <f>ALIMENTATION!K26+ALIMENTATION!K66+ALIMENTATION!K73+'RESTAU HOTEL. - TOURISME SPORT'!K20+'RESTAU HOTEL. - TOURISME SPORT'!K39+'RESTAU HOTEL. - TOURISME SPORT'!K52+'MAINTENANCE AUTO ET AUTRES MAT.'!K17+'MAINTENANCE AUTO ET AUTRES MAT.'!K69+'MAINTENANCE AUTO ET AUTRES MAT.'!K115+SERVICES!K17+SERVICES!K33+SERVICES!K49+SERVICES!K65+'MODE -IMAGE'!K11+'MODE -IMAGE'!K18+'COMMERCE - GESTION'!K47+'COMMERCE - GESTION'!K69+'BATIMENT-GROS OEUVRE'!K53+'BATIMENT-ENERGIE'!K62+'BATIMENT-AMENAGEMENT FINITION'!K62+'METIERS D ''ART'!K68</f>
        <v>0</v>
      </c>
      <c r="L5" s="412">
        <f>ALIMENTATION!L26+ALIMENTATION!L66+ALIMENTATION!L73+'RESTAU HOTEL. - TOURISME SPORT'!L20+'RESTAU HOTEL. - TOURISME SPORT'!L39+'RESTAU HOTEL. - TOURISME SPORT'!L52+'MAINTENANCE AUTO ET AUTRES MAT.'!L17+'MAINTENANCE AUTO ET AUTRES MAT.'!L69+'MAINTENANCE AUTO ET AUTRES MAT.'!L115+SERVICES!L17+SERVICES!L33+SERVICES!L49+SERVICES!L65+'MODE -IMAGE'!L11+'MODE -IMAGE'!L18+'COMMERCE - GESTION'!L47+'COMMERCE - GESTION'!L69+'BATIMENT-GROS OEUVRE'!L53+'BATIMENT-ENERGIE'!L62+'BATIMENT-AMENAGEMENT FINITION'!L62+'METIERS D ''ART'!L68</f>
        <v>0</v>
      </c>
      <c r="M5" s="412">
        <f>ALIMENTATION!M26+ALIMENTATION!M66+ALIMENTATION!M73+'RESTAU HOTEL. - TOURISME SPORT'!M20+'RESTAU HOTEL. - TOURISME SPORT'!M39+'RESTAU HOTEL. - TOURISME SPORT'!M52+'MAINTENANCE AUTO ET AUTRES MAT.'!M17+'MAINTENANCE AUTO ET AUTRES MAT.'!M69+'MAINTENANCE AUTO ET AUTRES MAT.'!M115+SERVICES!M17+SERVICES!M33+SERVICES!M49+SERVICES!M65+'MODE -IMAGE'!M11+'MODE -IMAGE'!M18+'COMMERCE - GESTION'!M47+'COMMERCE - GESTION'!M69+'BATIMENT-GROS OEUVRE'!M53+'BATIMENT-ENERGIE'!M62+'BATIMENT-AMENAGEMENT FINITION'!M62+'METIERS D ''ART'!M68</f>
        <v>0</v>
      </c>
      <c r="N5" s="412">
        <f>ALIMENTATION!N26+ALIMENTATION!N66+ALIMENTATION!N73+'RESTAU HOTEL. - TOURISME SPORT'!N20+'RESTAU HOTEL. - TOURISME SPORT'!N39+'RESTAU HOTEL. - TOURISME SPORT'!N52+'MAINTENANCE AUTO ET AUTRES MAT.'!N17+'MAINTENANCE AUTO ET AUTRES MAT.'!N69+'MAINTENANCE AUTO ET AUTRES MAT.'!N115+SERVICES!N17+SERVICES!N33+SERVICES!N49+SERVICES!N65+'MODE -IMAGE'!N11+'MODE -IMAGE'!N18+'COMMERCE - GESTION'!N47+'COMMERCE - GESTION'!N69+'BATIMENT-GROS OEUVRE'!N53+'BATIMENT-ENERGIE'!N62+'BATIMENT-AMENAGEMENT FINITION'!N62+'METIERS D ''ART'!N68</f>
        <v>40</v>
      </c>
      <c r="O5" s="412">
        <f>ALIMENTATION!O26+ALIMENTATION!O66+ALIMENTATION!O73+'RESTAU HOTEL. - TOURISME SPORT'!O20+'RESTAU HOTEL. - TOURISME SPORT'!O39+'RESTAU HOTEL. - TOURISME SPORT'!O52+'MAINTENANCE AUTO ET AUTRES MAT.'!O17+'MAINTENANCE AUTO ET AUTRES MAT.'!O69+'MAINTENANCE AUTO ET AUTRES MAT.'!O115+SERVICES!O17+SERVICES!O33+SERVICES!O49+SERVICES!O65+'MODE -IMAGE'!O11+'MODE -IMAGE'!O18+'COMMERCE - GESTION'!O47+'COMMERCE - GESTION'!O69+'BATIMENT-GROS OEUVRE'!O53+'BATIMENT-ENERGIE'!O62+'BATIMENT-AMENAGEMENT FINITION'!O62+'METIERS D ''ART'!O68</f>
        <v>126</v>
      </c>
      <c r="P5" s="412">
        <f>ALIMENTATION!P26+ALIMENTATION!P66+ALIMENTATION!P73+'RESTAU HOTEL. - TOURISME SPORT'!P20+'RESTAU HOTEL. - TOURISME SPORT'!P39+'RESTAU HOTEL. - TOURISME SPORT'!P52+'MAINTENANCE AUTO ET AUTRES MAT.'!P17+'MAINTENANCE AUTO ET AUTRES MAT.'!P69+'MAINTENANCE AUTO ET AUTRES MAT.'!P115+SERVICES!P17+SERVICES!P33+SERVICES!P49+SERVICES!P65+'MODE -IMAGE'!P11+'MODE -IMAGE'!P18+'COMMERCE - GESTION'!P47+'COMMERCE - GESTION'!P69+'BATIMENT-GROS OEUVRE'!P53+'BATIMENT-ENERGIE'!P62+'BATIMENT-AMENAGEMENT FINITION'!P62+'METIERS D ''ART'!P68</f>
        <v>28</v>
      </c>
      <c r="Q5" s="412">
        <f>ALIMENTATION!Q26+ALIMENTATION!Q66+ALIMENTATION!Q73+'RESTAU HOTEL. - TOURISME SPORT'!Q20+'RESTAU HOTEL. - TOURISME SPORT'!Q39+'RESTAU HOTEL. - TOURISME SPORT'!Q52+'MAINTENANCE AUTO ET AUTRES MAT.'!Q17+'MAINTENANCE AUTO ET AUTRES MAT.'!Q69+'MAINTENANCE AUTO ET AUTRES MAT.'!Q115+SERVICES!Q17+SERVICES!Q33+SERVICES!Q49+SERVICES!Q65+'MODE -IMAGE'!Q11+'MODE -IMAGE'!Q18+'COMMERCE - GESTION'!Q47+'COMMERCE - GESTION'!Q69+'BATIMENT-GROS OEUVRE'!Q53+'BATIMENT-ENERGIE'!Q62+'BATIMENT-AMENAGEMENT FINITION'!Q62+'METIERS D ''ART'!Q68</f>
        <v>60</v>
      </c>
      <c r="R5" s="412">
        <f>ALIMENTATION!R26+ALIMENTATION!R66+ALIMENTATION!R73+'RESTAU HOTEL. - TOURISME SPORT'!R20+'RESTAU HOTEL. - TOURISME SPORT'!R39+'RESTAU HOTEL. - TOURISME SPORT'!R52+'MAINTENANCE AUTO ET AUTRES MAT.'!R17+'MAINTENANCE AUTO ET AUTRES MAT.'!R69+'MAINTENANCE AUTO ET AUTRES MAT.'!R115+SERVICES!R17+SERVICES!R33+SERVICES!R49+SERVICES!R65+'MODE -IMAGE'!R11+'MODE -IMAGE'!R18+'COMMERCE - GESTION'!R47+'COMMERCE - GESTION'!R69+'BATIMENT-GROS OEUVRE'!R53+'BATIMENT-ENERGIE'!R62+'BATIMENT-AMENAGEMENT FINITION'!R62+'METIERS D ''ART'!R68</f>
        <v>22</v>
      </c>
      <c r="S5" s="412">
        <f>ALIMENTATION!S26+ALIMENTATION!S66+ALIMENTATION!S73+'RESTAU HOTEL. - TOURISME SPORT'!S20+'RESTAU HOTEL. - TOURISME SPORT'!S39+'RESTAU HOTEL. - TOURISME SPORT'!S52+'MAINTENANCE AUTO ET AUTRES MAT.'!S17+'MAINTENANCE AUTO ET AUTRES MAT.'!S69+'MAINTENANCE AUTO ET AUTRES MAT.'!S115+SERVICES!S17+SERVICES!S33+SERVICES!S49+SERVICES!S65+'MODE -IMAGE'!S11+'MODE -IMAGE'!S18+'COMMERCE - GESTION'!S47+'COMMERCE - GESTION'!S69+'BATIMENT-GROS OEUVRE'!S53+'BATIMENT-ENERGIE'!S62+'BATIMENT-AMENAGEMENT FINITION'!S62+'METIERS D ''ART'!S68</f>
        <v>96</v>
      </c>
      <c r="T5" s="412">
        <f>ALIMENTATION!T26+ALIMENTATION!T66+ALIMENTATION!T73+'RESTAU HOTEL. - TOURISME SPORT'!T20+'RESTAU HOTEL. - TOURISME SPORT'!T39+'RESTAU HOTEL. - TOURISME SPORT'!T52+'MAINTENANCE AUTO ET AUTRES MAT.'!T17+'MAINTENANCE AUTO ET AUTRES MAT.'!T69+'MAINTENANCE AUTO ET AUTRES MAT.'!T115+SERVICES!T17+SERVICES!T33+SERVICES!T49+SERVICES!T65+'MODE -IMAGE'!T11+'MODE -IMAGE'!T18+'COMMERCE - GESTION'!T47+'COMMERCE - GESTION'!T69+'BATIMENT-GROS OEUVRE'!T53+'BATIMENT-ENERGIE'!T62+'BATIMENT-AMENAGEMENT FINITION'!T62+'METIERS D ''ART'!T68</f>
        <v>7</v>
      </c>
      <c r="U5" s="412">
        <f>ALIMENTATION!U26+ALIMENTATION!U66+ALIMENTATION!U73+'RESTAU HOTEL. - TOURISME SPORT'!U20+'RESTAU HOTEL. - TOURISME SPORT'!U39+'RESTAU HOTEL. - TOURISME SPORT'!U52+'MAINTENANCE AUTO ET AUTRES MAT.'!U17+'MAINTENANCE AUTO ET AUTRES MAT.'!U69+'MAINTENANCE AUTO ET AUTRES MAT.'!U115+SERVICES!U17+SERVICES!U33+SERVICES!U49+SERVICES!U65+'MODE -IMAGE'!U11+'MODE -IMAGE'!U18+'COMMERCE - GESTION'!U47+'COMMERCE - GESTION'!U69+'BATIMENT-GROS OEUVRE'!U53+'BATIMENT-ENERGIE'!U62+'BATIMENT-AMENAGEMENT FINITION'!U62+'METIERS D ''ART'!U68</f>
        <v>111</v>
      </c>
      <c r="V5" s="321"/>
      <c r="W5" s="143">
        <f t="shared" si="0"/>
        <v>0.10139860139860139</v>
      </c>
      <c r="X5" s="76">
        <f>IF($C5=0,"",G5/$C5)</f>
        <v>0.88111888111888115</v>
      </c>
      <c r="Y5" s="76">
        <f>IF($G5=0,"",H5/$G5)</f>
        <v>0.84126984126984128</v>
      </c>
      <c r="Z5" s="144" t="str">
        <f>IF((I5+K5+L5+M5)=0,"",1-(M5/(I5+K5+L5+M5)))</f>
        <v/>
      </c>
      <c r="AA5" s="76" t="str">
        <f>IF(($I5+$K5+$L5)=0,"",I5/($I5+$K5+$L5))</f>
        <v/>
      </c>
      <c r="AB5" s="145" t="str">
        <f>IF(AND((($I5+$K5+$L5)=0),($I5=0)),"",$J5/($I5))</f>
        <v/>
      </c>
      <c r="AC5" s="76" t="str">
        <f>IF(($I5+$K5+$L5)=0,"",K5/($I5+$K5+$L5))</f>
        <v/>
      </c>
      <c r="AD5" s="76" t="str">
        <f>IF(($I5+$K5+$L5)=0,"",($I5+$K5)/($I5+$K5+$L5))</f>
        <v/>
      </c>
      <c r="AE5" s="144">
        <f>IF((N5+O5+P5+Q5)=0,"",1-(Q5/(N5+O5+P5+Q5)))</f>
        <v>0.76377952755905509</v>
      </c>
      <c r="AF5" s="76">
        <f>IF((N5+O5+P5)=0,"",(N5+O5)/(N5+O5+P5))</f>
        <v>0.85567010309278346</v>
      </c>
      <c r="AG5" s="144">
        <f>IF((R5+S5+T5+U5)=0,"",1-(U5/(R5+S5+T5+U5)))</f>
        <v>0.52966101694915246</v>
      </c>
      <c r="AH5" s="146">
        <f>IF((R5+S5+T5)=0,"",(S5+R5)/(R5+S5+T5))</f>
        <v>0.94399999999999995</v>
      </c>
    </row>
    <row r="6" spans="1:34" ht="15.6" thickTop="1" thickBot="1" x14ac:dyDescent="0.35">
      <c r="C6"/>
      <c r="D6"/>
      <c r="E6"/>
      <c r="F6"/>
      <c r="G6"/>
      <c r="H6"/>
      <c r="I6"/>
      <c r="J6" s="326"/>
      <c r="K6"/>
      <c r="L6"/>
      <c r="M6"/>
      <c r="N6"/>
      <c r="O6"/>
      <c r="P6"/>
      <c r="Q6"/>
      <c r="R6"/>
      <c r="S6"/>
      <c r="T6"/>
      <c r="U6"/>
      <c r="W6" s="413" t="str">
        <f t="shared" si="0"/>
        <v/>
      </c>
      <c r="X6" s="414" t="str">
        <f t="shared" ref="X6" si="1">IF($C6=0,"",G6/$C6)</f>
        <v/>
      </c>
      <c r="Y6"/>
      <c r="Z6"/>
      <c r="AA6"/>
      <c r="AB6" s="414" t="str">
        <f t="shared" ref="AB6:AB7" si="2">IF(AND((($I6+$K6+$L6)=0),($I6=0)),"",$J6/($I6))</f>
        <v/>
      </c>
      <c r="AC6"/>
      <c r="AD6"/>
      <c r="AE6"/>
      <c r="AF6"/>
      <c r="AG6"/>
      <c r="AH6"/>
    </row>
    <row r="7" spans="1:34" ht="15.6" thickTop="1" thickBot="1" x14ac:dyDescent="0.35">
      <c r="B7" s="323" t="s">
        <v>352</v>
      </c>
      <c r="C7" s="327">
        <f>C3+C4+C5</f>
        <v>613</v>
      </c>
      <c r="D7" s="327">
        <f t="shared" ref="D7:U7" si="3">D3+D4+D5</f>
        <v>10</v>
      </c>
      <c r="E7" s="327">
        <f t="shared" si="3"/>
        <v>36</v>
      </c>
      <c r="F7" s="327">
        <f t="shared" si="3"/>
        <v>100</v>
      </c>
      <c r="G7" s="327">
        <f t="shared" si="3"/>
        <v>252</v>
      </c>
      <c r="H7" s="327">
        <f t="shared" si="3"/>
        <v>212</v>
      </c>
      <c r="I7" s="327">
        <f t="shared" si="3"/>
        <v>0</v>
      </c>
      <c r="J7" s="327">
        <f t="shared" si="3"/>
        <v>0</v>
      </c>
      <c r="K7" s="327">
        <f t="shared" si="3"/>
        <v>0</v>
      </c>
      <c r="L7" s="327">
        <f>L3+L4+L5</f>
        <v>0</v>
      </c>
      <c r="M7" s="327">
        <f t="shared" si="3"/>
        <v>0</v>
      </c>
      <c r="N7" s="327">
        <f t="shared" si="3"/>
        <v>94</v>
      </c>
      <c r="O7" s="327">
        <f t="shared" si="3"/>
        <v>246</v>
      </c>
      <c r="P7" s="327">
        <f t="shared" si="3"/>
        <v>55</v>
      </c>
      <c r="Q7" s="327">
        <f t="shared" si="3"/>
        <v>142</v>
      </c>
      <c r="R7" s="327">
        <f t="shared" si="3"/>
        <v>54</v>
      </c>
      <c r="S7" s="327">
        <f t="shared" si="3"/>
        <v>167</v>
      </c>
      <c r="T7" s="327">
        <f t="shared" si="3"/>
        <v>16</v>
      </c>
      <c r="U7" s="328">
        <f t="shared" si="3"/>
        <v>328</v>
      </c>
      <c r="V7" s="321"/>
      <c r="W7" s="147">
        <f t="shared" si="0"/>
        <v>0.16313213703099511</v>
      </c>
      <c r="X7" s="25">
        <f>IF($C7=0,"",G7/$C5)</f>
        <v>0.88111888111888115</v>
      </c>
      <c r="Y7" s="25">
        <f>IF($G7=0,"",H7/$G7)</f>
        <v>0.84126984126984128</v>
      </c>
      <c r="Z7" s="324" t="str">
        <f>IF((I7+K7+L7+M7)=0,"",1-(M7/(I7+K7+L7+M7)))</f>
        <v/>
      </c>
      <c r="AA7" s="25" t="str">
        <f>IF(($I7+$K7+$L7)=0,"",I7/($I7+$K7+$L7))</f>
        <v/>
      </c>
      <c r="AB7" s="98" t="str">
        <f t="shared" si="2"/>
        <v/>
      </c>
      <c r="AC7" s="25" t="str">
        <f>IF(($I7+$K7+$L7)=0,"",K7/($I7+$K7+$L7))</f>
        <v/>
      </c>
      <c r="AD7" s="25" t="str">
        <f>IF(($I7+$K7+$L7)=0,"",($I7+$K7)/($I7+$K7+$L7))</f>
        <v/>
      </c>
      <c r="AE7" s="324">
        <f>IF((N7+O7+P7+Q7)=0,"",1-(Q7/(N7+O7+P7+Q7)))</f>
        <v>0.73556797020484166</v>
      </c>
      <c r="AF7" s="25">
        <f>IF((N7+O7+P7)=0,"",(N7+O7)/(N7+O7+P7))</f>
        <v>0.86075949367088611</v>
      </c>
      <c r="AG7" s="324">
        <f>IF((R7+S7+T7+U7)=0,"",1-(U7/(R7+S7+T7+U7)))</f>
        <v>0.41946902654867257</v>
      </c>
      <c r="AH7" s="325">
        <f>IF((R7+S7+T7)=0,"",(S7+R7)/(R7+S7+T7))</f>
        <v>0.9324894514767933</v>
      </c>
    </row>
    <row r="8" spans="1:34" ht="15" thickTop="1" x14ac:dyDescent="0.3"/>
  </sheetData>
  <mergeCells count="10">
    <mergeCell ref="W1:W2"/>
    <mergeCell ref="Y1:Y2"/>
    <mergeCell ref="A2:B2"/>
    <mergeCell ref="A1:B1"/>
    <mergeCell ref="A3:A5"/>
    <mergeCell ref="C1:C2"/>
    <mergeCell ref="D1:D2"/>
    <mergeCell ref="E1:E2"/>
    <mergeCell ref="F1:F2"/>
    <mergeCell ref="X1:X2"/>
  </mergeCells>
  <printOptions horizontalCentered="1" verticalCentered="1"/>
  <pageMargins left="0" right="0" top="0" bottom="0" header="0" footer="0"/>
  <pageSetup paperSize="8" scale="83" fitToHeight="0" orientation="landscape" r:id="rId1"/>
  <headerFooter>
    <oddHeader>&amp;C&amp;"-,Gras"TABLEAU DE BORD DE L'APPRENTISSAGE
TOTAL</oddHeader>
  </headerFooter>
  <ignoredErrors>
    <ignoredError sqref="AB5 AB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12"/>
  <sheetViews>
    <sheetView showGridLines="0" zoomScaleNormal="100" workbookViewId="0">
      <selection activeCell="B3" sqref="B3"/>
    </sheetView>
  </sheetViews>
  <sheetFormatPr baseColWidth="10" defaultColWidth="11.44140625" defaultRowHeight="14.4" x14ac:dyDescent="0.3"/>
  <cols>
    <col min="1" max="3" width="70.6640625" customWidth="1"/>
  </cols>
  <sheetData>
    <row r="1" spans="1:3" ht="33" customHeight="1" x14ac:dyDescent="0.3">
      <c r="A1" s="39" t="s">
        <v>8</v>
      </c>
      <c r="B1" s="39" t="s">
        <v>9</v>
      </c>
      <c r="C1" s="39" t="s">
        <v>10</v>
      </c>
    </row>
    <row r="2" spans="1:3" s="150" customFormat="1" ht="73.5" customHeight="1" x14ac:dyDescent="0.3">
      <c r="A2" s="497" t="s">
        <v>11</v>
      </c>
      <c r="B2" s="498"/>
      <c r="C2" s="499"/>
    </row>
    <row r="3" spans="1:3" ht="50.1" customHeight="1" x14ac:dyDescent="0.3">
      <c r="A3" s="40" t="s">
        <v>12</v>
      </c>
      <c r="B3" s="205"/>
      <c r="C3" s="40"/>
    </row>
    <row r="4" spans="1:3" ht="50.1" customHeight="1" x14ac:dyDescent="0.3">
      <c r="A4" s="40" t="s">
        <v>13</v>
      </c>
      <c r="B4" s="40" t="s">
        <v>13</v>
      </c>
      <c r="C4" s="460" t="s">
        <v>13</v>
      </c>
    </row>
    <row r="5" spans="1:3" ht="50.1" customHeight="1" x14ac:dyDescent="0.3">
      <c r="A5" s="40" t="s">
        <v>14</v>
      </c>
      <c r="B5" s="40" t="s">
        <v>14</v>
      </c>
      <c r="C5" s="460" t="s">
        <v>14</v>
      </c>
    </row>
    <row r="6" spans="1:3" ht="50.1" customHeight="1" x14ac:dyDescent="0.3">
      <c r="A6" s="490" t="s">
        <v>15</v>
      </c>
      <c r="B6" s="494"/>
      <c r="C6" s="491" t="s">
        <v>16</v>
      </c>
    </row>
    <row r="7" spans="1:3" ht="50.1" customHeight="1" x14ac:dyDescent="0.3">
      <c r="A7" s="490"/>
      <c r="B7" s="495"/>
      <c r="C7" s="492"/>
    </row>
    <row r="8" spans="1:3" ht="75.75" customHeight="1" x14ac:dyDescent="0.3">
      <c r="A8" s="490"/>
      <c r="B8" s="496"/>
      <c r="C8" s="493"/>
    </row>
    <row r="9" spans="1:3" x14ac:dyDescent="0.3">
      <c r="A9" s="40"/>
      <c r="B9" s="40" t="s">
        <v>17</v>
      </c>
      <c r="C9" s="206"/>
    </row>
    <row r="10" spans="1:3" ht="43.2" x14ac:dyDescent="0.3">
      <c r="A10" s="206"/>
      <c r="B10" s="40" t="s">
        <v>18</v>
      </c>
      <c r="C10" s="206"/>
    </row>
    <row r="11" spans="1:3" ht="43.2" x14ac:dyDescent="0.3">
      <c r="A11" s="206"/>
      <c r="B11" s="40" t="s">
        <v>19</v>
      </c>
      <c r="C11" s="206"/>
    </row>
    <row r="12" spans="1:3" ht="28.8" x14ac:dyDescent="0.3">
      <c r="A12" s="206"/>
      <c r="B12" s="40" t="s">
        <v>20</v>
      </c>
      <c r="C12" s="206"/>
    </row>
  </sheetData>
  <mergeCells count="4">
    <mergeCell ref="A6:A8"/>
    <mergeCell ref="C6:C8"/>
    <mergeCell ref="B6:B8"/>
    <mergeCell ref="A2:C2"/>
  </mergeCells>
  <printOptions horizontalCentered="1" verticalCentered="1"/>
  <pageMargins left="0" right="0" top="0" bottom="0" header="0" footer="0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  <pageSetUpPr fitToPage="1"/>
  </sheetPr>
  <dimension ref="A1:M26"/>
  <sheetViews>
    <sheetView showGridLines="0" topLeftCell="A11" zoomScale="160" zoomScaleNormal="160" workbookViewId="0">
      <selection activeCell="B27" sqref="B27"/>
    </sheetView>
  </sheetViews>
  <sheetFormatPr baseColWidth="10" defaultColWidth="11.5546875" defaultRowHeight="14.4" x14ac:dyDescent="0.3"/>
  <cols>
    <col min="1" max="1" width="27.44140625" style="38" customWidth="1"/>
    <col min="2" max="12" width="9.109375" customWidth="1"/>
    <col min="13" max="13" width="38" customWidth="1"/>
  </cols>
  <sheetData>
    <row r="1" spans="1:13" ht="22.2" customHeight="1" x14ac:dyDescent="0.3">
      <c r="A1" s="33" t="s">
        <v>21</v>
      </c>
      <c r="B1" s="521" t="s">
        <v>22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3"/>
    </row>
    <row r="2" spans="1:13" s="150" customFormat="1" ht="28.95" customHeight="1" x14ac:dyDescent="0.3">
      <c r="A2" s="524" t="s">
        <v>23</v>
      </c>
      <c r="B2" s="525" t="s">
        <v>24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</row>
    <row r="3" spans="1:13" s="150" customFormat="1" ht="28.95" customHeight="1" x14ac:dyDescent="0.3">
      <c r="A3" s="524"/>
      <c r="B3" s="526" t="s">
        <v>25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1:13" s="150" customFormat="1" ht="28.95" customHeight="1" x14ac:dyDescent="0.3">
      <c r="A4" s="524"/>
      <c r="B4" s="520" t="s">
        <v>26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</row>
    <row r="5" spans="1:13" s="150" customFormat="1" ht="33" customHeight="1" x14ac:dyDescent="0.3">
      <c r="A5" s="207" t="s">
        <v>27</v>
      </c>
      <c r="B5" s="514" t="s">
        <v>28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</row>
    <row r="6" spans="1:13" s="152" customFormat="1" ht="28.95" customHeight="1" x14ac:dyDescent="0.3">
      <c r="A6" s="516" t="s">
        <v>29</v>
      </c>
      <c r="B6" s="515" t="s">
        <v>30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</row>
    <row r="7" spans="1:13" s="152" customFormat="1" ht="28.95" customHeight="1" x14ac:dyDescent="0.3">
      <c r="A7" s="517"/>
      <c r="B7" s="519" t="s">
        <v>31</v>
      </c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</row>
    <row r="8" spans="1:13" s="152" customFormat="1" ht="28.95" customHeight="1" x14ac:dyDescent="0.3">
      <c r="A8" s="518"/>
      <c r="B8" s="520" t="s">
        <v>32</v>
      </c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</row>
    <row r="9" spans="1:13" s="1" customFormat="1" ht="6" customHeight="1" x14ac:dyDescent="0.3">
      <c r="A9" s="34"/>
      <c r="M9" s="35"/>
    </row>
    <row r="10" spans="1:13" s="1" customFormat="1" ht="17.399999999999999" customHeight="1" x14ac:dyDescent="0.3">
      <c r="A10" s="36" t="s">
        <v>33</v>
      </c>
      <c r="M10" s="35"/>
    </row>
    <row r="11" spans="1:13" s="152" customFormat="1" ht="28.95" customHeight="1" x14ac:dyDescent="0.3">
      <c r="A11" s="503" t="s">
        <v>34</v>
      </c>
      <c r="B11" s="505" t="s">
        <v>35</v>
      </c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6"/>
    </row>
    <row r="12" spans="1:13" s="152" customFormat="1" ht="28.95" customHeight="1" x14ac:dyDescent="0.3">
      <c r="A12" s="504"/>
      <c r="B12" s="511" t="s">
        <v>36</v>
      </c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2"/>
    </row>
    <row r="13" spans="1:13" s="152" customFormat="1" ht="19.95" customHeight="1" x14ac:dyDescent="0.3">
      <c r="A13" s="77" t="s">
        <v>37</v>
      </c>
      <c r="B13" s="513" t="s">
        <v>38</v>
      </c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10"/>
    </row>
    <row r="14" spans="1:13" s="152" customFormat="1" ht="31.2" x14ac:dyDescent="0.3">
      <c r="A14" s="207" t="s">
        <v>39</v>
      </c>
      <c r="B14" s="500" t="s">
        <v>40</v>
      </c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10"/>
    </row>
    <row r="15" spans="1:13" s="152" customFormat="1" ht="28.95" customHeight="1" x14ac:dyDescent="0.3">
      <c r="A15" s="77" t="s">
        <v>41</v>
      </c>
      <c r="B15" s="500" t="s">
        <v>42</v>
      </c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2"/>
    </row>
    <row r="16" spans="1:13" s="152" customFormat="1" ht="28.95" customHeight="1" x14ac:dyDescent="0.3">
      <c r="A16" s="77" t="s">
        <v>43</v>
      </c>
      <c r="B16" s="500" t="s">
        <v>44</v>
      </c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2"/>
    </row>
    <row r="17" spans="1:13" s="1" customFormat="1" ht="2.4" customHeight="1" x14ac:dyDescent="0.3">
      <c r="A17" s="34"/>
      <c r="M17" s="35"/>
    </row>
    <row r="18" spans="1:13" s="1" customFormat="1" ht="18" customHeight="1" x14ac:dyDescent="0.3">
      <c r="A18" s="37" t="s">
        <v>45</v>
      </c>
      <c r="M18" s="35"/>
    </row>
    <row r="19" spans="1:13" s="152" customFormat="1" ht="28.95" customHeight="1" x14ac:dyDescent="0.3">
      <c r="A19" s="503" t="s">
        <v>46</v>
      </c>
      <c r="B19" s="505" t="s">
        <v>47</v>
      </c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6"/>
    </row>
    <row r="20" spans="1:13" s="152" customFormat="1" ht="19.2" customHeight="1" x14ac:dyDescent="0.3">
      <c r="A20" s="504"/>
      <c r="B20" s="507" t="s">
        <v>48</v>
      </c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8"/>
    </row>
    <row r="21" spans="1:13" s="152" customFormat="1" ht="28.95" customHeight="1" x14ac:dyDescent="0.3">
      <c r="A21" s="208" t="s">
        <v>49</v>
      </c>
      <c r="B21" s="500" t="s">
        <v>50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2"/>
    </row>
    <row r="22" spans="1:13" s="1" customFormat="1" ht="3" customHeight="1" x14ac:dyDescent="0.3">
      <c r="A22" s="34"/>
      <c r="M22" s="35"/>
    </row>
    <row r="23" spans="1:13" s="1" customFormat="1" ht="16.95" customHeight="1" x14ac:dyDescent="0.3">
      <c r="A23" s="37" t="s">
        <v>51</v>
      </c>
      <c r="M23" s="35"/>
    </row>
    <row r="24" spans="1:13" s="152" customFormat="1" ht="28.95" customHeight="1" x14ac:dyDescent="0.3">
      <c r="A24" s="503" t="s">
        <v>46</v>
      </c>
      <c r="B24" s="505" t="s">
        <v>52</v>
      </c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6"/>
    </row>
    <row r="25" spans="1:13" s="152" customFormat="1" ht="16.95" customHeight="1" x14ac:dyDescent="0.3">
      <c r="A25" s="504"/>
      <c r="B25" s="507" t="s">
        <v>53</v>
      </c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8"/>
    </row>
    <row r="26" spans="1:13" s="152" customFormat="1" ht="28.95" customHeight="1" x14ac:dyDescent="0.3">
      <c r="A26" s="207" t="s">
        <v>54</v>
      </c>
      <c r="B26" s="500" t="s">
        <v>55</v>
      </c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2"/>
    </row>
  </sheetData>
  <mergeCells count="25">
    <mergeCell ref="B1:M1"/>
    <mergeCell ref="A2:A4"/>
    <mergeCell ref="B2:M2"/>
    <mergeCell ref="B3:M3"/>
    <mergeCell ref="B4:M4"/>
    <mergeCell ref="B5:M5"/>
    <mergeCell ref="A6:A8"/>
    <mergeCell ref="B6:M6"/>
    <mergeCell ref="B7:M7"/>
    <mergeCell ref="B8:M8"/>
    <mergeCell ref="A11:A12"/>
    <mergeCell ref="B11:M11"/>
    <mergeCell ref="B12:M12"/>
    <mergeCell ref="B13:M13"/>
    <mergeCell ref="B15:M15"/>
    <mergeCell ref="B16:M16"/>
    <mergeCell ref="A19:A20"/>
    <mergeCell ref="B19:M19"/>
    <mergeCell ref="B20:M20"/>
    <mergeCell ref="B14:M14"/>
    <mergeCell ref="B21:M21"/>
    <mergeCell ref="A24:A25"/>
    <mergeCell ref="B24:M24"/>
    <mergeCell ref="B25:M25"/>
    <mergeCell ref="B26:M26"/>
  </mergeCell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C8C9-7AD5-469A-9C20-9F98D79D82AF}">
  <sheetPr>
    <tabColor rgb="FFFFC000"/>
    <pageSetUpPr fitToPage="1"/>
  </sheetPr>
  <dimension ref="A1:AQ31"/>
  <sheetViews>
    <sheetView workbookViewId="0">
      <selection activeCell="J12" sqref="J12"/>
    </sheetView>
  </sheetViews>
  <sheetFormatPr baseColWidth="10" defaultColWidth="11.44140625" defaultRowHeight="14.4" x14ac:dyDescent="0.3"/>
  <cols>
    <col min="2" max="6" width="5.6640625" customWidth="1"/>
    <col min="7" max="18" width="4.6640625" style="38" customWidth="1"/>
    <col min="19" max="23" width="12.6640625" style="38" customWidth="1"/>
    <col min="24" max="24" width="12.6640625" style="329" customWidth="1"/>
    <col min="25" max="30" width="12.6640625" style="38" customWidth="1"/>
    <col min="31" max="42" width="4.6640625" style="38" customWidth="1"/>
    <col min="43" max="59" width="5.6640625" customWidth="1"/>
  </cols>
  <sheetData>
    <row r="1" spans="1:43" ht="25.8" x14ac:dyDescent="0.5">
      <c r="A1" s="555" t="s">
        <v>56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</row>
    <row r="3" spans="1:43" ht="15.6" x14ac:dyDescent="0.3">
      <c r="A3" s="503" t="s">
        <v>57</v>
      </c>
      <c r="B3" s="337"/>
      <c r="C3" s="337"/>
      <c r="D3" s="337"/>
      <c r="E3" s="337"/>
      <c r="F3" s="337"/>
      <c r="J3" s="330"/>
      <c r="Q3" s="330" t="s">
        <v>58</v>
      </c>
      <c r="U3" s="330" t="s">
        <v>59</v>
      </c>
      <c r="AB3" s="330" t="s">
        <v>60</v>
      </c>
      <c r="AH3" s="330" t="s">
        <v>61</v>
      </c>
    </row>
    <row r="4" spans="1:43" ht="15.6" x14ac:dyDescent="0.3">
      <c r="A4" s="557"/>
      <c r="B4" s="337"/>
      <c r="C4" s="337"/>
      <c r="D4" s="337"/>
      <c r="E4" s="337"/>
      <c r="F4" s="337"/>
      <c r="J4" s="332"/>
      <c r="Q4" s="332" t="s">
        <v>62</v>
      </c>
      <c r="U4" s="332" t="s">
        <v>63</v>
      </c>
      <c r="AB4" s="332" t="s">
        <v>64</v>
      </c>
      <c r="AH4" s="332" t="s">
        <v>65</v>
      </c>
    </row>
    <row r="5" spans="1:43" ht="15.6" x14ac:dyDescent="0.3">
      <c r="A5" s="557"/>
      <c r="B5" s="337"/>
      <c r="C5" s="337"/>
      <c r="D5" s="337"/>
      <c r="E5" s="337"/>
      <c r="F5" s="337"/>
      <c r="J5" s="333"/>
      <c r="Q5" s="333" t="s">
        <v>66</v>
      </c>
      <c r="U5" s="333" t="s">
        <v>67</v>
      </c>
      <c r="AB5" s="333" t="s">
        <v>68</v>
      </c>
      <c r="AH5" s="333" t="s">
        <v>69</v>
      </c>
    </row>
    <row r="6" spans="1:43" ht="46.5" customHeight="1" x14ac:dyDescent="0.3">
      <c r="A6" s="504"/>
      <c r="B6" s="337"/>
      <c r="C6" s="337"/>
      <c r="D6" s="337"/>
      <c r="E6" s="337"/>
      <c r="F6" s="337"/>
      <c r="I6" s="556"/>
      <c r="J6" s="556"/>
      <c r="K6" s="556"/>
      <c r="N6" s="556" t="s">
        <v>70</v>
      </c>
      <c r="O6" s="556"/>
      <c r="P6" s="556"/>
      <c r="Q6" s="556"/>
      <c r="R6" s="556"/>
      <c r="S6" s="556"/>
      <c r="T6" s="556" t="s">
        <v>71</v>
      </c>
      <c r="U6" s="556"/>
      <c r="V6" s="556"/>
      <c r="AA6" s="556" t="s">
        <v>72</v>
      </c>
      <c r="AB6" s="556"/>
      <c r="AC6" s="556"/>
      <c r="AE6" s="556" t="s">
        <v>73</v>
      </c>
      <c r="AF6" s="556"/>
      <c r="AG6" s="556"/>
      <c r="AH6" s="556"/>
      <c r="AI6" s="556"/>
      <c r="AJ6" s="556"/>
      <c r="AK6" s="556"/>
    </row>
    <row r="8" spans="1:43" ht="36.75" customHeight="1" x14ac:dyDescent="0.3">
      <c r="A8" s="527" t="s">
        <v>74</v>
      </c>
      <c r="B8" s="338"/>
      <c r="C8" s="338"/>
      <c r="D8" s="338"/>
      <c r="E8" s="338"/>
      <c r="F8" s="338"/>
      <c r="S8" s="340"/>
      <c r="T8" s="340"/>
      <c r="U8" s="340"/>
      <c r="V8" s="542" t="s">
        <v>75</v>
      </c>
      <c r="W8" s="543"/>
      <c r="X8" s="544"/>
      <c r="Y8" s="340"/>
      <c r="Z8" s="340"/>
      <c r="AA8" s="340"/>
      <c r="AB8" s="340"/>
      <c r="AC8" s="340"/>
      <c r="AD8" s="340"/>
    </row>
    <row r="9" spans="1:43" ht="15.6" x14ac:dyDescent="0.3">
      <c r="A9" s="528"/>
      <c r="B9" s="338"/>
      <c r="C9" s="338"/>
      <c r="D9" s="338"/>
      <c r="E9" s="338"/>
      <c r="F9" s="338"/>
      <c r="S9" s="340"/>
      <c r="T9" s="340"/>
      <c r="U9" s="340"/>
      <c r="V9" s="542" t="s">
        <v>76</v>
      </c>
      <c r="W9" s="543"/>
      <c r="X9" s="544"/>
      <c r="Y9" s="340"/>
      <c r="Z9" s="340"/>
      <c r="AA9" s="340"/>
      <c r="AB9" s="340"/>
      <c r="AC9" s="340"/>
      <c r="AD9" s="340"/>
    </row>
    <row r="10" spans="1:43" ht="15.6" x14ac:dyDescent="0.3">
      <c r="A10" s="528"/>
      <c r="B10" s="338"/>
      <c r="C10" s="338"/>
      <c r="D10" s="338"/>
      <c r="E10" s="338"/>
      <c r="F10" s="338"/>
      <c r="S10" s="340"/>
      <c r="T10" s="340"/>
      <c r="U10" s="340"/>
      <c r="V10" s="340"/>
      <c r="W10" s="546" t="s">
        <v>77</v>
      </c>
      <c r="X10" s="547"/>
      <c r="Y10" s="340"/>
      <c r="Z10" s="340"/>
      <c r="AA10" s="340"/>
      <c r="AB10" s="340"/>
      <c r="AC10" s="340"/>
      <c r="AD10" s="340"/>
    </row>
    <row r="11" spans="1:43" ht="41.4" x14ac:dyDescent="0.3">
      <c r="A11" s="528"/>
      <c r="B11" s="338"/>
      <c r="C11" s="338"/>
      <c r="D11" s="338"/>
      <c r="E11" s="338"/>
      <c r="F11" s="338"/>
      <c r="S11" s="339" t="s">
        <v>78</v>
      </c>
      <c r="T11" s="340"/>
      <c r="U11" s="340"/>
      <c r="V11" s="340"/>
      <c r="W11" s="546" t="s">
        <v>79</v>
      </c>
      <c r="X11" s="547"/>
      <c r="Y11" s="340"/>
      <c r="Z11" s="340"/>
      <c r="AA11" s="340"/>
      <c r="AB11" s="340"/>
      <c r="AC11" s="340"/>
      <c r="AD11" s="340"/>
    </row>
    <row r="12" spans="1:43" ht="69" x14ac:dyDescent="0.3">
      <c r="A12" s="528"/>
      <c r="B12" s="338"/>
      <c r="C12" s="338"/>
      <c r="D12" s="338"/>
      <c r="E12" s="338"/>
      <c r="F12" s="338"/>
      <c r="S12" s="339" t="s">
        <v>80</v>
      </c>
      <c r="T12" s="340"/>
      <c r="U12" s="340"/>
      <c r="V12" s="340"/>
      <c r="W12" s="340"/>
      <c r="X12" s="339" t="s">
        <v>81</v>
      </c>
      <c r="Y12" s="340"/>
      <c r="Z12" s="340"/>
      <c r="AA12" s="340"/>
      <c r="AB12" s="340"/>
      <c r="AC12" s="340"/>
      <c r="AD12" s="340"/>
    </row>
    <row r="13" spans="1:43" ht="69" x14ac:dyDescent="0.3">
      <c r="A13" s="528"/>
      <c r="B13" s="338"/>
      <c r="C13" s="338"/>
      <c r="D13" s="338"/>
      <c r="E13" s="338"/>
      <c r="F13" s="338"/>
      <c r="S13" s="339" t="s">
        <v>82</v>
      </c>
      <c r="T13" s="340"/>
      <c r="U13" s="340"/>
      <c r="V13" s="340"/>
      <c r="W13" s="340"/>
      <c r="X13" s="341" t="s">
        <v>83</v>
      </c>
      <c r="Y13" s="340"/>
      <c r="Z13" s="340"/>
      <c r="AA13" s="340"/>
      <c r="AB13" s="340"/>
      <c r="AC13" s="340"/>
      <c r="AD13" s="340"/>
    </row>
    <row r="14" spans="1:43" ht="15.6" x14ac:dyDescent="0.3">
      <c r="A14" s="529"/>
      <c r="B14" s="338"/>
      <c r="C14" s="338"/>
      <c r="D14" s="338"/>
      <c r="E14" s="338"/>
      <c r="F14" s="338"/>
      <c r="S14" s="548" t="s">
        <v>84</v>
      </c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50"/>
    </row>
    <row r="15" spans="1:43" ht="15" thickBot="1" x14ac:dyDescent="0.35">
      <c r="X15" s="38"/>
    </row>
    <row r="16" spans="1:43" ht="15.6" thickTop="1" thickBot="1" x14ac:dyDescent="0.35">
      <c r="G16" s="540" t="s">
        <v>85</v>
      </c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5"/>
      <c r="S16" s="540" t="s">
        <v>86</v>
      </c>
      <c r="T16" s="541"/>
      <c r="U16" s="541"/>
      <c r="V16" s="541"/>
      <c r="W16" s="541"/>
      <c r="X16" s="541"/>
      <c r="Y16" s="541"/>
      <c r="Z16" s="541"/>
      <c r="AA16" s="541"/>
      <c r="AB16" s="541"/>
      <c r="AC16" s="541"/>
      <c r="AD16" s="541"/>
      <c r="AE16" s="540" t="s">
        <v>85</v>
      </c>
      <c r="AF16" s="541"/>
      <c r="AG16" s="541"/>
      <c r="AH16" s="541"/>
      <c r="AI16" s="541"/>
      <c r="AJ16" s="541"/>
      <c r="AK16" s="541"/>
      <c r="AL16" s="541"/>
      <c r="AM16" s="541"/>
      <c r="AN16" s="541"/>
      <c r="AO16" s="541"/>
      <c r="AP16" s="545"/>
    </row>
    <row r="17" spans="1:42" s="150" customFormat="1" ht="15.6" thickTop="1" thickBot="1" x14ac:dyDescent="0.35">
      <c r="B17" s="530" t="s">
        <v>87</v>
      </c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51"/>
      <c r="N17" s="530" t="s">
        <v>88</v>
      </c>
      <c r="O17" s="531"/>
      <c r="P17" s="531"/>
      <c r="Q17" s="531"/>
      <c r="R17" s="531"/>
      <c r="S17" s="532"/>
      <c r="T17" s="532"/>
      <c r="U17" s="532"/>
      <c r="V17" s="532"/>
      <c r="W17" s="532"/>
      <c r="X17" s="532"/>
      <c r="Y17" s="533"/>
      <c r="Z17" s="530" t="s">
        <v>89</v>
      </c>
      <c r="AA17" s="531"/>
      <c r="AB17" s="531"/>
      <c r="AC17" s="531"/>
      <c r="AD17" s="531"/>
      <c r="AE17" s="532"/>
      <c r="AF17" s="532"/>
      <c r="AG17" s="532"/>
      <c r="AH17" s="532"/>
      <c r="AI17" s="532"/>
      <c r="AJ17" s="532"/>
      <c r="AK17" s="533"/>
      <c r="AL17" s="331"/>
      <c r="AM17" s="331"/>
      <c r="AN17" s="331"/>
      <c r="AO17" s="331"/>
      <c r="AP17" s="331"/>
    </row>
    <row r="18" spans="1:42" ht="15" thickTop="1" x14ac:dyDescent="0.3">
      <c r="B18" s="536" t="s">
        <v>90</v>
      </c>
      <c r="C18" s="537"/>
      <c r="D18" s="537"/>
      <c r="E18" s="537"/>
      <c r="F18" s="537"/>
      <c r="G18" s="538"/>
      <c r="H18" s="538"/>
      <c r="I18" s="538"/>
      <c r="J18" s="538"/>
      <c r="K18" s="538"/>
      <c r="L18" s="538"/>
      <c r="M18" s="539"/>
      <c r="N18" s="536" t="s">
        <v>91</v>
      </c>
      <c r="O18" s="537"/>
      <c r="P18" s="537"/>
      <c r="Q18" s="537"/>
      <c r="R18" s="537"/>
      <c r="S18" s="538"/>
      <c r="T18" s="538"/>
      <c r="U18" s="538"/>
      <c r="V18" s="538"/>
      <c r="W18" s="538"/>
      <c r="X18" s="538"/>
      <c r="Y18" s="539"/>
      <c r="Z18" s="536" t="s">
        <v>92</v>
      </c>
      <c r="AA18" s="537"/>
      <c r="AB18" s="537"/>
      <c r="AC18" s="537"/>
      <c r="AD18" s="537"/>
      <c r="AE18" s="538"/>
      <c r="AF18" s="538"/>
      <c r="AG18" s="538"/>
      <c r="AH18" s="538"/>
      <c r="AI18" s="538"/>
      <c r="AJ18" s="538"/>
      <c r="AK18" s="539"/>
    </row>
    <row r="19" spans="1:42" s="5" customFormat="1" ht="18" x14ac:dyDescent="0.35">
      <c r="B19" s="552" t="s">
        <v>93</v>
      </c>
      <c r="C19" s="553"/>
      <c r="D19" s="553"/>
      <c r="E19" s="553"/>
      <c r="F19" s="554"/>
      <c r="G19" s="534" t="s">
        <v>94</v>
      </c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5" t="s">
        <v>95</v>
      </c>
      <c r="T19" s="535"/>
      <c r="U19" s="535"/>
      <c r="V19" s="535"/>
      <c r="W19" s="535"/>
      <c r="X19" s="535"/>
      <c r="Y19" s="535"/>
      <c r="Z19" s="535"/>
      <c r="AA19" s="535"/>
      <c r="AB19" s="535"/>
      <c r="AC19" s="535"/>
      <c r="AD19" s="535"/>
      <c r="AE19" s="534" t="s">
        <v>96</v>
      </c>
      <c r="AF19" s="534"/>
      <c r="AG19" s="534"/>
      <c r="AH19" s="534"/>
      <c r="AI19" s="534"/>
      <c r="AJ19" s="534"/>
      <c r="AK19" s="534"/>
      <c r="AL19" s="534"/>
      <c r="AM19" s="534"/>
      <c r="AN19" s="534"/>
      <c r="AO19" s="534"/>
      <c r="AP19" s="534"/>
    </row>
    <row r="20" spans="1:42" ht="15.6" x14ac:dyDescent="0.3">
      <c r="B20" s="334">
        <v>8</v>
      </c>
      <c r="C20" s="334">
        <v>9</v>
      </c>
      <c r="D20" s="334">
        <v>10</v>
      </c>
      <c r="E20" s="334">
        <v>11</v>
      </c>
      <c r="F20" s="334">
        <v>12</v>
      </c>
      <c r="G20" s="334">
        <v>1</v>
      </c>
      <c r="H20" s="334">
        <v>2</v>
      </c>
      <c r="I20" s="334">
        <v>3</v>
      </c>
      <c r="J20" s="334">
        <v>4</v>
      </c>
      <c r="K20" s="334">
        <v>5</v>
      </c>
      <c r="L20" s="334">
        <v>6</v>
      </c>
      <c r="M20" s="334">
        <v>7</v>
      </c>
      <c r="N20" s="334">
        <v>8</v>
      </c>
      <c r="O20" s="334">
        <v>9</v>
      </c>
      <c r="P20" s="334">
        <v>10</v>
      </c>
      <c r="Q20" s="334">
        <v>11</v>
      </c>
      <c r="R20" s="334">
        <v>12</v>
      </c>
      <c r="S20" s="335">
        <v>1</v>
      </c>
      <c r="T20" s="335">
        <v>2</v>
      </c>
      <c r="U20" s="335">
        <v>3</v>
      </c>
      <c r="V20" s="335">
        <v>4</v>
      </c>
      <c r="W20" s="335">
        <v>5</v>
      </c>
      <c r="X20" s="336">
        <v>6</v>
      </c>
      <c r="Y20" s="335">
        <v>7</v>
      </c>
      <c r="Z20" s="335">
        <v>8</v>
      </c>
      <c r="AA20" s="335">
        <v>9</v>
      </c>
      <c r="AB20" s="335">
        <v>10</v>
      </c>
      <c r="AC20" s="335">
        <v>11</v>
      </c>
      <c r="AD20" s="335">
        <v>12</v>
      </c>
      <c r="AE20" s="334">
        <v>1</v>
      </c>
      <c r="AF20" s="334">
        <v>2</v>
      </c>
      <c r="AG20" s="334">
        <v>3</v>
      </c>
      <c r="AH20" s="334">
        <v>4</v>
      </c>
      <c r="AI20" s="334">
        <v>5</v>
      </c>
      <c r="AJ20" s="334">
        <v>6</v>
      </c>
      <c r="AK20" s="334">
        <v>7</v>
      </c>
      <c r="AL20" s="334">
        <v>8</v>
      </c>
      <c r="AM20" s="334">
        <v>9</v>
      </c>
      <c r="AN20" s="334">
        <v>10</v>
      </c>
      <c r="AO20" s="334">
        <v>11</v>
      </c>
      <c r="AP20" s="334">
        <v>12</v>
      </c>
    </row>
    <row r="21" spans="1:42" x14ac:dyDescent="0.3">
      <c r="S21" s="330" t="s">
        <v>97</v>
      </c>
      <c r="Y21" s="330" t="s">
        <v>98</v>
      </c>
      <c r="AD21" s="330" t="s">
        <v>99</v>
      </c>
    </row>
    <row r="22" spans="1:42" ht="41.4" x14ac:dyDescent="0.3">
      <c r="A22" s="527" t="s">
        <v>100</v>
      </c>
      <c r="B22" s="338"/>
      <c r="C22" s="338"/>
      <c r="D22" s="338"/>
      <c r="E22" s="338"/>
      <c r="F22" s="338"/>
      <c r="S22" s="339" t="s">
        <v>101</v>
      </c>
      <c r="T22" s="340"/>
      <c r="U22" s="340"/>
      <c r="V22" s="340"/>
      <c r="W22" s="340"/>
      <c r="X22" s="342"/>
      <c r="Y22" s="339" t="s">
        <v>102</v>
      </c>
      <c r="AD22" s="343" t="s">
        <v>103</v>
      </c>
    </row>
    <row r="23" spans="1:42" ht="27.6" x14ac:dyDescent="0.3">
      <c r="A23" s="528"/>
      <c r="B23" s="338"/>
      <c r="C23" s="338"/>
      <c r="D23" s="338"/>
      <c r="E23" s="338"/>
      <c r="F23" s="338"/>
      <c r="S23" s="339" t="s">
        <v>104</v>
      </c>
      <c r="T23" s="340"/>
      <c r="U23" s="340"/>
      <c r="V23" s="340"/>
      <c r="W23" s="340"/>
      <c r="X23" s="342"/>
      <c r="Y23" s="339" t="s">
        <v>105</v>
      </c>
    </row>
    <row r="24" spans="1:42" ht="27.6" x14ac:dyDescent="0.3">
      <c r="A24" s="528"/>
      <c r="B24" s="338"/>
      <c r="C24" s="338"/>
      <c r="D24" s="338"/>
      <c r="E24" s="338"/>
      <c r="F24" s="338"/>
      <c r="S24" s="340"/>
      <c r="T24" s="340"/>
      <c r="U24" s="340"/>
      <c r="V24" s="340"/>
      <c r="W24" s="340"/>
      <c r="X24" s="342"/>
      <c r="Y24" s="339" t="s">
        <v>106</v>
      </c>
    </row>
    <row r="25" spans="1:42" ht="41.4" x14ac:dyDescent="0.3">
      <c r="A25" s="528"/>
      <c r="S25" s="340"/>
      <c r="T25" s="340"/>
      <c r="U25" s="340"/>
      <c r="V25" s="340"/>
      <c r="W25" s="340"/>
      <c r="X25" s="342"/>
      <c r="Y25" s="339" t="s">
        <v>107</v>
      </c>
    </row>
    <row r="26" spans="1:42" ht="41.4" x14ac:dyDescent="0.3">
      <c r="A26" s="528"/>
      <c r="B26" s="338"/>
      <c r="C26" s="338"/>
      <c r="D26" s="338"/>
      <c r="E26" s="338"/>
      <c r="F26" s="338"/>
      <c r="S26" s="340"/>
      <c r="T26" s="340"/>
      <c r="U26" s="340"/>
      <c r="V26" s="340"/>
      <c r="W26" s="340"/>
      <c r="X26" s="342"/>
      <c r="Y26" s="339" t="s">
        <v>108</v>
      </c>
    </row>
    <row r="27" spans="1:42" ht="41.4" x14ac:dyDescent="0.3">
      <c r="A27" s="528"/>
      <c r="B27" s="338"/>
      <c r="C27" s="338"/>
      <c r="D27" s="338"/>
      <c r="E27" s="338"/>
      <c r="F27" s="338"/>
      <c r="S27" s="340"/>
      <c r="T27" s="340"/>
      <c r="U27" s="340"/>
      <c r="V27" s="340"/>
      <c r="W27" s="340"/>
      <c r="X27" s="342"/>
      <c r="Y27" s="339" t="s">
        <v>109</v>
      </c>
    </row>
    <row r="28" spans="1:42" ht="27.6" x14ac:dyDescent="0.3">
      <c r="A28" s="528"/>
      <c r="B28" s="338"/>
      <c r="C28" s="338"/>
      <c r="D28" s="338"/>
      <c r="E28" s="338"/>
      <c r="F28" s="338"/>
      <c r="S28" s="340"/>
      <c r="T28" s="340"/>
      <c r="U28" s="340"/>
      <c r="V28" s="340"/>
      <c r="W28" s="340"/>
      <c r="X28" s="342"/>
      <c r="Y28" s="339" t="s">
        <v>110</v>
      </c>
    </row>
    <row r="29" spans="1:42" ht="27.6" x14ac:dyDescent="0.3">
      <c r="A29" s="528"/>
      <c r="B29" s="338"/>
      <c r="C29" s="338"/>
      <c r="D29" s="338"/>
      <c r="E29" s="338"/>
      <c r="F29" s="338"/>
      <c r="S29" s="340"/>
      <c r="T29" s="340"/>
      <c r="U29" s="340"/>
      <c r="V29" s="340"/>
      <c r="W29" s="340"/>
      <c r="X29" s="342"/>
      <c r="Y29" s="339" t="s">
        <v>111</v>
      </c>
    </row>
    <row r="30" spans="1:42" ht="41.4" x14ac:dyDescent="0.3">
      <c r="A30" s="528"/>
      <c r="B30" s="338"/>
      <c r="C30" s="338"/>
      <c r="D30" s="338"/>
      <c r="E30" s="338"/>
      <c r="F30" s="338"/>
      <c r="S30" s="340"/>
      <c r="T30" s="340"/>
      <c r="U30" s="340"/>
      <c r="V30" s="340"/>
      <c r="W30" s="340"/>
      <c r="X30" s="342"/>
      <c r="Y30" s="339" t="s">
        <v>112</v>
      </c>
    </row>
    <row r="31" spans="1:42" ht="41.4" x14ac:dyDescent="0.3">
      <c r="A31" s="529"/>
      <c r="B31" s="338"/>
      <c r="C31" s="338"/>
      <c r="D31" s="338"/>
      <c r="E31" s="338"/>
      <c r="F31" s="338"/>
      <c r="S31" s="340"/>
      <c r="T31" s="340"/>
      <c r="U31" s="340"/>
      <c r="V31" s="340"/>
      <c r="W31" s="340"/>
      <c r="X31" s="342"/>
      <c r="Y31" s="339" t="s">
        <v>113</v>
      </c>
    </row>
  </sheetData>
  <mergeCells count="27">
    <mergeCell ref="A1:AQ1"/>
    <mergeCell ref="T6:V6"/>
    <mergeCell ref="AA6:AC6"/>
    <mergeCell ref="N6:S6"/>
    <mergeCell ref="I6:K6"/>
    <mergeCell ref="AE6:AK6"/>
    <mergeCell ref="A3:A6"/>
    <mergeCell ref="A22:A31"/>
    <mergeCell ref="B17:M17"/>
    <mergeCell ref="B18:M18"/>
    <mergeCell ref="G16:R16"/>
    <mergeCell ref="B19:F19"/>
    <mergeCell ref="A8:A14"/>
    <mergeCell ref="Z17:AK17"/>
    <mergeCell ref="G19:R19"/>
    <mergeCell ref="S19:AD19"/>
    <mergeCell ref="AE19:AP19"/>
    <mergeCell ref="N18:Y18"/>
    <mergeCell ref="S16:AD16"/>
    <mergeCell ref="V9:X9"/>
    <mergeCell ref="AE16:AP16"/>
    <mergeCell ref="Z18:AK18"/>
    <mergeCell ref="V8:X8"/>
    <mergeCell ref="W10:X10"/>
    <mergeCell ref="W11:X11"/>
    <mergeCell ref="S14:AD14"/>
    <mergeCell ref="N17:Y17"/>
  </mergeCells>
  <pageMargins left="0.7" right="0.7" top="0.75" bottom="0.75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5"/>
  <sheetViews>
    <sheetView showGridLines="0" zoomScaleNormal="100" workbookViewId="0">
      <pane xSplit="1" ySplit="2" topLeftCell="B26" activePane="bottomRight" state="frozen"/>
      <selection pane="topRight" activeCell="B1" sqref="B1"/>
      <selection pane="bottomLeft" activeCell="A3" sqref="A3"/>
      <selection pane="bottomRight" activeCell="N58" sqref="N58"/>
    </sheetView>
  </sheetViews>
  <sheetFormatPr baseColWidth="10" defaultColWidth="11.44140625" defaultRowHeight="14.4" x14ac:dyDescent="0.3"/>
  <cols>
    <col min="1" max="1" width="42.6640625" customWidth="1"/>
    <col min="2" max="2" width="12" customWidth="1"/>
    <col min="3" max="3" width="7.33203125" customWidth="1"/>
    <col min="4" max="4" width="9" customWidth="1"/>
    <col min="5" max="5" width="7.33203125" customWidth="1"/>
    <col min="6" max="8" width="6.6640625" customWidth="1"/>
    <col min="9" max="13" width="6.6640625" style="1" customWidth="1"/>
    <col min="14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  <col min="35" max="35" width="1.33203125" customWidth="1"/>
  </cols>
  <sheetData>
    <row r="1" spans="1:34" ht="26.4" customHeight="1" x14ac:dyDescent="0.3">
      <c r="A1" s="157" t="str">
        <f>Couverture!F12</f>
        <v>Année 2025</v>
      </c>
      <c r="B1" s="158"/>
      <c r="C1" s="578" t="s">
        <v>114</v>
      </c>
      <c r="D1" s="578" t="s">
        <v>115</v>
      </c>
      <c r="E1" s="578" t="s">
        <v>116</v>
      </c>
      <c r="F1" s="578" t="s">
        <v>117</v>
      </c>
      <c r="G1" s="159" t="s">
        <v>118</v>
      </c>
      <c r="H1" s="159"/>
      <c r="I1" s="16" t="s">
        <v>119</v>
      </c>
      <c r="J1" s="16"/>
      <c r="K1" s="16"/>
      <c r="L1" s="16"/>
      <c r="M1" s="16"/>
      <c r="N1" s="16" t="s">
        <v>120</v>
      </c>
      <c r="O1" s="16"/>
      <c r="P1" s="16"/>
      <c r="Q1" s="16"/>
      <c r="R1" s="16" t="s">
        <v>121</v>
      </c>
      <c r="S1" s="16"/>
      <c r="T1" s="16"/>
      <c r="U1" s="16"/>
      <c r="V1" s="247"/>
      <c r="W1" s="576" t="s">
        <v>122</v>
      </c>
      <c r="X1" s="576" t="s">
        <v>123</v>
      </c>
      <c r="Y1" s="576" t="s">
        <v>124</v>
      </c>
      <c r="Z1" s="6" t="s">
        <v>119</v>
      </c>
      <c r="AA1" s="160"/>
      <c r="AB1" s="160"/>
      <c r="AC1" s="6"/>
      <c r="AD1" s="6"/>
      <c r="AE1" s="6" t="s">
        <v>125</v>
      </c>
      <c r="AF1" s="6"/>
      <c r="AG1" s="6"/>
      <c r="AH1" s="6"/>
    </row>
    <row r="2" spans="1:34" ht="49.95" customHeight="1" thickBot="1" x14ac:dyDescent="0.35">
      <c r="A2" s="572" t="str">
        <f>Couverture!B12</f>
        <v xml:space="preserve">             CMA FORMATION FOIX</v>
      </c>
      <c r="B2" s="573"/>
      <c r="C2" s="579"/>
      <c r="D2" s="579"/>
      <c r="E2" s="579"/>
      <c r="F2" s="579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2" t="s">
        <v>133</v>
      </c>
      <c r="O2" s="42" t="s">
        <v>134</v>
      </c>
      <c r="P2" s="42" t="s">
        <v>135</v>
      </c>
      <c r="Q2" s="42" t="s">
        <v>132</v>
      </c>
      <c r="R2" s="42" t="s">
        <v>133</v>
      </c>
      <c r="S2" s="42" t="s">
        <v>134</v>
      </c>
      <c r="T2" s="42" t="s">
        <v>135</v>
      </c>
      <c r="U2" s="42" t="s">
        <v>132</v>
      </c>
      <c r="V2" s="247"/>
      <c r="W2" s="577"/>
      <c r="X2" s="577"/>
      <c r="Y2" s="577"/>
      <c r="Z2" s="360" t="s">
        <v>46</v>
      </c>
      <c r="AA2" s="26" t="s">
        <v>37</v>
      </c>
      <c r="AB2" s="26" t="s">
        <v>136</v>
      </c>
      <c r="AC2" s="26" t="s">
        <v>137</v>
      </c>
      <c r="AD2" s="26" t="s">
        <v>43</v>
      </c>
      <c r="AE2" s="360" t="s">
        <v>46</v>
      </c>
      <c r="AF2" s="60" t="s">
        <v>138</v>
      </c>
      <c r="AG2" s="360" t="s">
        <v>46</v>
      </c>
      <c r="AH2" s="60" t="s">
        <v>139</v>
      </c>
    </row>
    <row r="3" spans="1:34" ht="10.5" customHeight="1" thickTop="1" x14ac:dyDescent="0.3">
      <c r="A3" s="574" t="s">
        <v>140</v>
      </c>
      <c r="B3" s="210" t="s">
        <v>141</v>
      </c>
      <c r="C3" s="210"/>
      <c r="D3" s="210"/>
      <c r="E3" s="210"/>
      <c r="F3" s="210"/>
      <c r="G3" s="347"/>
      <c r="H3" s="347"/>
      <c r="I3" s="347"/>
      <c r="J3" s="347"/>
      <c r="K3" s="347"/>
      <c r="L3" s="347"/>
      <c r="M3" s="347"/>
      <c r="N3" s="210"/>
      <c r="O3" s="210"/>
      <c r="P3" s="210"/>
      <c r="Q3" s="210"/>
      <c r="R3" s="210"/>
      <c r="S3" s="210"/>
      <c r="T3" s="210"/>
      <c r="U3" s="348"/>
      <c r="V3" s="357"/>
      <c r="W3" s="225" t="str">
        <f>IF($C3=0,"",F3/$C3)</f>
        <v/>
      </c>
      <c r="X3" s="164"/>
      <c r="Y3" s="164"/>
      <c r="Z3" s="165"/>
      <c r="AA3" s="164"/>
      <c r="AB3" s="164"/>
      <c r="AC3" s="164"/>
      <c r="AD3" s="164"/>
      <c r="AE3" s="166" t="str">
        <f>IF((N3+O3+P3+Q3)=0,"",1-(Q3/(N3+O3+P3+Q3)))</f>
        <v/>
      </c>
      <c r="AF3" s="163" t="str">
        <f>IF((N3+O3+P3)=0,"",(N3+O3)/(N3+O3+P3))</f>
        <v/>
      </c>
      <c r="AG3" s="166" t="str">
        <f>IF((R3+S3+T3+U3)=0,"",1-(U3/(R3+S3+T3+U3)))</f>
        <v/>
      </c>
      <c r="AH3" s="226" t="str">
        <f>IF((R3+S3+T3)=0,"",(S3+R3)/(R3+S3+T3))</f>
        <v/>
      </c>
    </row>
    <row r="4" spans="1:34" s="1" customFormat="1" ht="10.95" customHeight="1" x14ac:dyDescent="0.3">
      <c r="A4" s="575"/>
      <c r="B4" s="156" t="s">
        <v>142</v>
      </c>
      <c r="C4" s="161">
        <v>20</v>
      </c>
      <c r="D4" s="161"/>
      <c r="E4" s="161"/>
      <c r="F4" s="161">
        <v>8</v>
      </c>
      <c r="G4" s="162"/>
      <c r="H4" s="162"/>
      <c r="I4" s="162"/>
      <c r="J4" s="162"/>
      <c r="K4" s="162"/>
      <c r="L4" s="162"/>
      <c r="M4" s="162"/>
      <c r="N4" s="161">
        <v>1</v>
      </c>
      <c r="O4" s="161">
        <v>2</v>
      </c>
      <c r="P4" s="161"/>
      <c r="Q4" s="161">
        <v>9</v>
      </c>
      <c r="R4" s="161">
        <v>4</v>
      </c>
      <c r="S4" s="161">
        <v>5</v>
      </c>
      <c r="T4" s="161"/>
      <c r="U4" s="214">
        <v>8</v>
      </c>
      <c r="V4" s="358"/>
      <c r="W4" s="225">
        <f>IF($C4=0,"",F4/$C4)</f>
        <v>0.4</v>
      </c>
      <c r="X4" s="164"/>
      <c r="Y4" s="164"/>
      <c r="Z4" s="165"/>
      <c r="AA4" s="164"/>
      <c r="AB4" s="164"/>
      <c r="AC4" s="164"/>
      <c r="AD4" s="164"/>
      <c r="AE4" s="166">
        <f>IF((N4+O4+P4+Q4)=0,"",1-(Q4/(N4+O4+P4+Q4)))</f>
        <v>0.25</v>
      </c>
      <c r="AF4" s="163">
        <f>IF((N4+O4+P4)=0,"",(N4+O4)/(N4+O4+P4))</f>
        <v>1</v>
      </c>
      <c r="AG4" s="166">
        <f>IF((R4+S4+T4+U4)=0,"",1-(U4/(R4+S4+T4+U4)))</f>
        <v>0.52941176470588236</v>
      </c>
      <c r="AH4" s="226">
        <f>IF((R4+S4+T4)=0,"",(S4+R4)/(R4+S4+T4))</f>
        <v>1</v>
      </c>
    </row>
    <row r="5" spans="1:34" s="1" customFormat="1" ht="10.95" customHeight="1" x14ac:dyDescent="0.3">
      <c r="A5" s="575"/>
      <c r="B5" s="156" t="s">
        <v>143</v>
      </c>
      <c r="C5" s="161">
        <v>15</v>
      </c>
      <c r="D5" s="161"/>
      <c r="E5" s="161">
        <v>1</v>
      </c>
      <c r="F5" s="161">
        <v>1</v>
      </c>
      <c r="G5" s="161">
        <v>14</v>
      </c>
      <c r="H5" s="161">
        <v>7</v>
      </c>
      <c r="I5" s="161"/>
      <c r="J5" s="161"/>
      <c r="K5" s="161"/>
      <c r="L5" s="161"/>
      <c r="M5" s="161"/>
      <c r="N5" s="161">
        <v>5</v>
      </c>
      <c r="O5" s="161">
        <v>7</v>
      </c>
      <c r="P5" s="161"/>
      <c r="Q5" s="161">
        <v>2</v>
      </c>
      <c r="R5" s="161">
        <v>1</v>
      </c>
      <c r="S5" s="161">
        <v>8</v>
      </c>
      <c r="T5" s="161"/>
      <c r="U5" s="214">
        <v>6</v>
      </c>
      <c r="V5" s="358"/>
      <c r="W5" s="225">
        <f t="shared" ref="W5:W23" si="0">IF($C5=0,"",F5/$C5)</f>
        <v>6.6666666666666666E-2</v>
      </c>
      <c r="X5" s="163">
        <f t="shared" ref="X5:X20" si="1">IF($C5=0,"",G5/$C5)</f>
        <v>0.93333333333333335</v>
      </c>
      <c r="Y5" s="163">
        <f>IF($G5=0,"",H5/$G5)</f>
        <v>0.5</v>
      </c>
      <c r="Z5" s="167" t="str">
        <f>IF((I5+K5+L5+M5)=0,"",1-(M5/(I5+K5+L5+M5)))</f>
        <v/>
      </c>
      <c r="AA5" s="168" t="str">
        <f>IF(AND((($I5+$K5+$L5)=0),($I5=0)),"",$I5/($I5+$L5+$K5))</f>
        <v/>
      </c>
      <c r="AB5" s="168" t="str">
        <f t="shared" ref="AB5:AB73" si="2">IF(AND((($I5+$K5+$L5)=0),($I5=0)),"",$J5/($I5))</f>
        <v/>
      </c>
      <c r="AC5" s="168" t="str">
        <f t="shared" ref="AC5:AC74" si="3">IF(AND((($I5+$K5+$L5)=0),($K5=0)),"",$K5/($K5+$L5+$I5))</f>
        <v/>
      </c>
      <c r="AD5" s="163" t="str">
        <f t="shared" ref="AD5:AD42" si="4">IF(($I5+$K5+$L5)=0,"",($I5+$K5)/($I5+$K5+$L5))</f>
        <v/>
      </c>
      <c r="AE5" s="166">
        <f t="shared" ref="AE5:AE22" si="5">IF((N5+O5+P5+Q5)=0,"",1-(Q5/(N5+O5+P5+Q5)))</f>
        <v>0.85714285714285721</v>
      </c>
      <c r="AF5" s="163">
        <f t="shared" ref="AF5:AF22" si="6">IF((N5+O5+P5)=0,"",(N5+O5)/(N5+O5+P5))</f>
        <v>1</v>
      </c>
      <c r="AG5" s="166">
        <f t="shared" ref="AG5:AG22" si="7">IF((R5+S5+T5+U5)=0,"",1-(U5/(R5+S5+T5+U5)))</f>
        <v>0.6</v>
      </c>
      <c r="AH5" s="226">
        <f t="shared" ref="AH5:AH22" si="8">IF((R5+S5+T5)=0,"",(S5+R5)/(R5+S5+T5))</f>
        <v>1</v>
      </c>
    </row>
    <row r="6" spans="1:34" s="1" customFormat="1" ht="10.95" customHeight="1" x14ac:dyDescent="0.3">
      <c r="A6" s="561" t="s">
        <v>144</v>
      </c>
      <c r="B6" s="156" t="s">
        <v>141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4"/>
      <c r="V6" s="358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5"/>
        <v/>
      </c>
      <c r="AF6" s="163" t="str">
        <f t="shared" si="6"/>
        <v/>
      </c>
      <c r="AG6" s="166" t="str">
        <f t="shared" si="7"/>
        <v/>
      </c>
      <c r="AH6" s="226" t="str">
        <f t="shared" si="8"/>
        <v/>
      </c>
    </row>
    <row r="7" spans="1:34" s="1" customFormat="1" ht="10.95" customHeight="1" x14ac:dyDescent="0.3">
      <c r="A7" s="561"/>
      <c r="B7" s="156" t="s">
        <v>142</v>
      </c>
      <c r="C7" s="161">
        <v>3</v>
      </c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>
        <v>1</v>
      </c>
      <c r="O7" s="161"/>
      <c r="P7" s="161"/>
      <c r="Q7" s="161">
        <v>2</v>
      </c>
      <c r="R7" s="161"/>
      <c r="S7" s="161"/>
      <c r="T7" s="161"/>
      <c r="U7" s="214">
        <v>3</v>
      </c>
      <c r="V7" s="358"/>
      <c r="W7" s="225">
        <f t="shared" si="0"/>
        <v>0</v>
      </c>
      <c r="X7" s="164"/>
      <c r="Y7" s="164"/>
      <c r="Z7" s="169"/>
      <c r="AA7" s="164"/>
      <c r="AB7" s="164"/>
      <c r="AC7" s="164"/>
      <c r="AD7" s="164"/>
      <c r="AE7" s="166">
        <f t="shared" si="5"/>
        <v>0.33333333333333337</v>
      </c>
      <c r="AF7" s="163">
        <f t="shared" si="6"/>
        <v>1</v>
      </c>
      <c r="AG7" s="166">
        <f t="shared" si="7"/>
        <v>0</v>
      </c>
      <c r="AH7" s="226" t="str">
        <f t="shared" si="8"/>
        <v/>
      </c>
    </row>
    <row r="8" spans="1:34" s="1" customFormat="1" ht="10.95" customHeight="1" x14ac:dyDescent="0.3">
      <c r="A8" s="561"/>
      <c r="B8" s="156" t="s">
        <v>143</v>
      </c>
      <c r="C8" s="161">
        <v>3</v>
      </c>
      <c r="D8" s="161"/>
      <c r="E8" s="161"/>
      <c r="F8" s="161">
        <v>1</v>
      </c>
      <c r="G8" s="161">
        <v>3</v>
      </c>
      <c r="H8" s="161">
        <v>2</v>
      </c>
      <c r="I8" s="161"/>
      <c r="J8" s="161"/>
      <c r="K8" s="161"/>
      <c r="L8" s="161"/>
      <c r="M8" s="161"/>
      <c r="N8" s="161"/>
      <c r="O8" s="161"/>
      <c r="P8" s="161"/>
      <c r="Q8" s="161">
        <v>3</v>
      </c>
      <c r="R8" s="161"/>
      <c r="S8" s="161">
        <v>2</v>
      </c>
      <c r="T8" s="161"/>
      <c r="U8" s="214">
        <v>1</v>
      </c>
      <c r="V8" s="358"/>
      <c r="W8" s="225">
        <f t="shared" si="0"/>
        <v>0.33333333333333331</v>
      </c>
      <c r="X8" s="163">
        <f t="shared" si="1"/>
        <v>1</v>
      </c>
      <c r="Y8" s="163">
        <f t="shared" ref="Y8:Y30" si="9">IF($G8=0,"",H8/$G8)</f>
        <v>0.66666666666666663</v>
      </c>
      <c r="Z8" s="167" t="str">
        <f t="shared" ref="Z8:Z42" si="10">IF((I8+K8+L8+M8)=0,"",1-(M8/(I8+K8+L8+M8)))</f>
        <v/>
      </c>
      <c r="AA8" s="168" t="str">
        <f t="shared" ref="AA8:AA74" si="11">IF(AND((($I8+$K8+$L8)=0),($I8=0)),"",$I8/($I8+$L8+$K8))</f>
        <v/>
      </c>
      <c r="AB8" s="168" t="str">
        <f t="shared" si="2"/>
        <v/>
      </c>
      <c r="AC8" s="168" t="str">
        <f t="shared" si="3"/>
        <v/>
      </c>
      <c r="AD8" s="163" t="str">
        <f t="shared" si="4"/>
        <v/>
      </c>
      <c r="AE8" s="166">
        <f t="shared" si="5"/>
        <v>0</v>
      </c>
      <c r="AF8" s="163" t="str">
        <f t="shared" si="6"/>
        <v/>
      </c>
      <c r="AG8" s="166">
        <f t="shared" si="7"/>
        <v>0.66666666666666674</v>
      </c>
      <c r="AH8" s="226">
        <f t="shared" si="8"/>
        <v>1</v>
      </c>
    </row>
    <row r="9" spans="1:34" s="1" customFormat="1" ht="10.95" customHeight="1" x14ac:dyDescent="0.3">
      <c r="A9" s="561" t="s">
        <v>145</v>
      </c>
      <c r="B9" s="156" t="s">
        <v>141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4"/>
      <c r="V9" s="358"/>
      <c r="W9" s="225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5"/>
        <v/>
      </c>
      <c r="AF9" s="163" t="str">
        <f t="shared" si="6"/>
        <v/>
      </c>
      <c r="AG9" s="166" t="str">
        <f t="shared" si="7"/>
        <v/>
      </c>
      <c r="AH9" s="226" t="str">
        <f t="shared" si="8"/>
        <v/>
      </c>
    </row>
    <row r="10" spans="1:34" s="1" customFormat="1" ht="10.95" customHeight="1" x14ac:dyDescent="0.3">
      <c r="A10" s="561"/>
      <c r="B10" s="156" t="s">
        <v>142</v>
      </c>
      <c r="C10" s="161"/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/>
      <c r="S10" s="161"/>
      <c r="T10" s="161"/>
      <c r="U10" s="214"/>
      <c r="V10" s="358"/>
      <c r="W10" s="225" t="str">
        <f t="shared" si="0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5"/>
        <v/>
      </c>
      <c r="AF10" s="163" t="str">
        <f t="shared" si="6"/>
        <v/>
      </c>
      <c r="AG10" s="166" t="str">
        <f t="shared" si="7"/>
        <v/>
      </c>
      <c r="AH10" s="226" t="str">
        <f t="shared" si="8"/>
        <v/>
      </c>
    </row>
    <row r="11" spans="1:34" s="1" customFormat="1" ht="10.95" customHeight="1" x14ac:dyDescent="0.3">
      <c r="A11" s="561"/>
      <c r="B11" s="156" t="s">
        <v>143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214"/>
      <c r="V11" s="358"/>
      <c r="W11" s="225" t="str">
        <f t="shared" si="0"/>
        <v/>
      </c>
      <c r="X11" s="163" t="str">
        <f t="shared" si="1"/>
        <v/>
      </c>
      <c r="Y11" s="163" t="str">
        <f t="shared" si="9"/>
        <v/>
      </c>
      <c r="Z11" s="167" t="str">
        <f t="shared" si="10"/>
        <v/>
      </c>
      <c r="AA11" s="168" t="str">
        <f t="shared" si="11"/>
        <v/>
      </c>
      <c r="AB11" s="168" t="str">
        <f t="shared" si="2"/>
        <v/>
      </c>
      <c r="AC11" s="168" t="str">
        <f t="shared" si="3"/>
        <v/>
      </c>
      <c r="AD11" s="163" t="str">
        <f t="shared" si="4"/>
        <v/>
      </c>
      <c r="AE11" s="166" t="str">
        <f t="shared" si="5"/>
        <v/>
      </c>
      <c r="AF11" s="163" t="str">
        <f t="shared" si="6"/>
        <v/>
      </c>
      <c r="AG11" s="166" t="str">
        <f t="shared" si="7"/>
        <v/>
      </c>
      <c r="AH11" s="226" t="str">
        <f t="shared" si="8"/>
        <v/>
      </c>
    </row>
    <row r="12" spans="1:34" s="1" customFormat="1" ht="10.95" customHeight="1" x14ac:dyDescent="0.3">
      <c r="A12" s="561" t="s">
        <v>146</v>
      </c>
      <c r="B12" s="156" t="s">
        <v>141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4"/>
      <c r="V12" s="358"/>
      <c r="W12" s="225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5"/>
        <v/>
      </c>
      <c r="AF12" s="163" t="str">
        <f t="shared" si="6"/>
        <v/>
      </c>
      <c r="AG12" s="166" t="str">
        <f t="shared" si="7"/>
        <v/>
      </c>
      <c r="AH12" s="226" t="str">
        <f t="shared" si="8"/>
        <v/>
      </c>
    </row>
    <row r="13" spans="1:34" s="1" customFormat="1" ht="10.95" customHeight="1" x14ac:dyDescent="0.3">
      <c r="A13" s="561"/>
      <c r="B13" s="156" t="s">
        <v>142</v>
      </c>
      <c r="C13" s="161"/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1"/>
      <c r="S13" s="161"/>
      <c r="T13" s="161"/>
      <c r="U13" s="214"/>
      <c r="V13" s="358"/>
      <c r="W13" s="225" t="str">
        <f t="shared" si="0"/>
        <v/>
      </c>
      <c r="X13" s="164"/>
      <c r="Y13" s="164"/>
      <c r="Z13" s="169"/>
      <c r="AA13" s="164"/>
      <c r="AB13" s="164"/>
      <c r="AC13" s="164"/>
      <c r="AD13" s="164"/>
      <c r="AE13" s="166" t="str">
        <f t="shared" si="5"/>
        <v/>
      </c>
      <c r="AF13" s="163" t="str">
        <f t="shared" si="6"/>
        <v/>
      </c>
      <c r="AG13" s="166" t="str">
        <f t="shared" si="7"/>
        <v/>
      </c>
      <c r="AH13" s="226" t="str">
        <f t="shared" si="8"/>
        <v/>
      </c>
    </row>
    <row r="14" spans="1:34" s="1" customFormat="1" ht="10.95" customHeight="1" x14ac:dyDescent="0.3">
      <c r="A14" s="561"/>
      <c r="B14" s="156" t="s">
        <v>143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214"/>
      <c r="V14" s="358"/>
      <c r="W14" s="225" t="str">
        <f t="shared" si="0"/>
        <v/>
      </c>
      <c r="X14" s="163" t="str">
        <f t="shared" ref="X14" si="12">IF($C14=0,"",G14/$C14)</f>
        <v/>
      </c>
      <c r="Y14" s="163" t="str">
        <f t="shared" ref="Y14" si="13">IF($G14=0,"",H14/$G14)</f>
        <v/>
      </c>
      <c r="Z14" s="167" t="str">
        <f t="shared" ref="Z14" si="14">IF((I14+K14+L14+M14)=0,"",1-(M14/(I14+K14+L14+M14)))</f>
        <v/>
      </c>
      <c r="AA14" s="168" t="str">
        <f t="shared" si="11"/>
        <v/>
      </c>
      <c r="AB14" s="168" t="str">
        <f t="shared" si="2"/>
        <v/>
      </c>
      <c r="AC14" s="168" t="str">
        <f t="shared" si="3"/>
        <v/>
      </c>
      <c r="AD14" s="163" t="str">
        <f t="shared" si="4"/>
        <v/>
      </c>
      <c r="AE14" s="166" t="str">
        <f t="shared" si="5"/>
        <v/>
      </c>
      <c r="AF14" s="163" t="str">
        <f t="shared" si="6"/>
        <v/>
      </c>
      <c r="AG14" s="166" t="str">
        <f t="shared" si="7"/>
        <v/>
      </c>
      <c r="AH14" s="226" t="str">
        <f t="shared" si="8"/>
        <v/>
      </c>
    </row>
    <row r="15" spans="1:34" s="1" customFormat="1" ht="10.95" customHeight="1" x14ac:dyDescent="0.3">
      <c r="A15" s="562" t="s">
        <v>147</v>
      </c>
      <c r="B15" s="156" t="s">
        <v>141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4"/>
      <c r="V15" s="358"/>
      <c r="W15" s="225" t="str">
        <f t="shared" si="0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5"/>
        <v/>
      </c>
      <c r="AF15" s="163" t="str">
        <f t="shared" si="6"/>
        <v/>
      </c>
      <c r="AG15" s="166" t="str">
        <f t="shared" si="7"/>
        <v/>
      </c>
      <c r="AH15" s="226" t="str">
        <f t="shared" si="8"/>
        <v/>
      </c>
    </row>
    <row r="16" spans="1:34" s="1" customFormat="1" ht="10.95" customHeight="1" x14ac:dyDescent="0.3">
      <c r="A16" s="562"/>
      <c r="B16" s="156" t="s">
        <v>142</v>
      </c>
      <c r="C16" s="161">
        <v>5</v>
      </c>
      <c r="D16" s="161"/>
      <c r="E16" s="161"/>
      <c r="F16" s="161"/>
      <c r="G16" s="162"/>
      <c r="H16" s="162"/>
      <c r="I16" s="162"/>
      <c r="J16" s="162"/>
      <c r="K16" s="162"/>
      <c r="L16" s="162"/>
      <c r="M16" s="162"/>
      <c r="N16" s="161">
        <v>1</v>
      </c>
      <c r="O16" s="161">
        <v>4</v>
      </c>
      <c r="P16" s="161"/>
      <c r="Q16" s="161"/>
      <c r="R16" s="161"/>
      <c r="S16" s="161">
        <v>2</v>
      </c>
      <c r="T16" s="161"/>
      <c r="U16" s="214">
        <v>3</v>
      </c>
      <c r="V16" s="358"/>
      <c r="W16" s="225">
        <f t="shared" si="0"/>
        <v>0</v>
      </c>
      <c r="X16" s="164"/>
      <c r="Y16" s="164"/>
      <c r="Z16" s="169"/>
      <c r="AA16" s="164"/>
      <c r="AB16" s="164"/>
      <c r="AC16" s="164"/>
      <c r="AD16" s="164"/>
      <c r="AE16" s="166">
        <f t="shared" si="5"/>
        <v>1</v>
      </c>
      <c r="AF16" s="163">
        <f t="shared" si="6"/>
        <v>1</v>
      </c>
      <c r="AG16" s="166">
        <f t="shared" si="7"/>
        <v>0.4</v>
      </c>
      <c r="AH16" s="226">
        <f t="shared" si="8"/>
        <v>1</v>
      </c>
    </row>
    <row r="17" spans="1:34" s="1" customFormat="1" ht="10.95" customHeight="1" x14ac:dyDescent="0.3">
      <c r="A17" s="562"/>
      <c r="B17" s="156" t="s">
        <v>143</v>
      </c>
      <c r="C17" s="161">
        <v>5</v>
      </c>
      <c r="D17" s="161"/>
      <c r="E17" s="161"/>
      <c r="F17" s="161">
        <v>2</v>
      </c>
      <c r="G17" s="161">
        <v>3</v>
      </c>
      <c r="H17" s="161">
        <v>3</v>
      </c>
      <c r="I17" s="161"/>
      <c r="J17" s="161"/>
      <c r="K17" s="161"/>
      <c r="L17" s="161"/>
      <c r="M17" s="161"/>
      <c r="N17" s="161"/>
      <c r="O17" s="161">
        <v>1</v>
      </c>
      <c r="P17" s="161">
        <v>1</v>
      </c>
      <c r="Q17" s="161">
        <v>2</v>
      </c>
      <c r="R17" s="161"/>
      <c r="S17" s="161">
        <v>1</v>
      </c>
      <c r="T17" s="161"/>
      <c r="U17" s="214">
        <v>2</v>
      </c>
      <c r="V17" s="358"/>
      <c r="W17" s="225">
        <f t="shared" si="0"/>
        <v>0.4</v>
      </c>
      <c r="X17" s="163">
        <f t="shared" si="1"/>
        <v>0.6</v>
      </c>
      <c r="Y17" s="163">
        <f t="shared" si="9"/>
        <v>1</v>
      </c>
      <c r="Z17" s="167" t="str">
        <f t="shared" si="10"/>
        <v/>
      </c>
      <c r="AA17" s="168" t="str">
        <f t="shared" si="11"/>
        <v/>
      </c>
      <c r="AB17" s="168" t="str">
        <f t="shared" si="2"/>
        <v/>
      </c>
      <c r="AC17" s="168" t="str">
        <f t="shared" si="3"/>
        <v/>
      </c>
      <c r="AD17" s="163" t="str">
        <f t="shared" si="4"/>
        <v/>
      </c>
      <c r="AE17" s="166">
        <f t="shared" si="5"/>
        <v>0.5</v>
      </c>
      <c r="AF17" s="163">
        <f t="shared" si="6"/>
        <v>0.5</v>
      </c>
      <c r="AG17" s="166">
        <f t="shared" si="7"/>
        <v>0.33333333333333337</v>
      </c>
      <c r="AH17" s="226">
        <f t="shared" si="8"/>
        <v>1</v>
      </c>
    </row>
    <row r="18" spans="1:34" s="1" customFormat="1" ht="10.95" customHeight="1" x14ac:dyDescent="0.3">
      <c r="A18" s="562" t="s">
        <v>148</v>
      </c>
      <c r="B18" s="156" t="s">
        <v>141</v>
      </c>
      <c r="C18" s="161"/>
      <c r="D18" s="161"/>
      <c r="E18" s="161"/>
      <c r="F18" s="161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1"/>
      <c r="S18" s="161"/>
      <c r="T18" s="161"/>
      <c r="U18" s="214"/>
      <c r="V18" s="358"/>
      <c r="W18" s="225" t="str">
        <f t="shared" si="0"/>
        <v/>
      </c>
      <c r="X18" s="164"/>
      <c r="Y18" s="164"/>
      <c r="Z18" s="169"/>
      <c r="AA18" s="164"/>
      <c r="AB18" s="164"/>
      <c r="AC18" s="164"/>
      <c r="AD18" s="164"/>
      <c r="AE18" s="166" t="str">
        <f t="shared" si="5"/>
        <v/>
      </c>
      <c r="AF18" s="163" t="str">
        <f t="shared" si="6"/>
        <v/>
      </c>
      <c r="AG18" s="166" t="str">
        <f t="shared" si="7"/>
        <v/>
      </c>
      <c r="AH18" s="226" t="str">
        <f t="shared" si="8"/>
        <v/>
      </c>
    </row>
    <row r="19" spans="1:34" s="1" customFormat="1" ht="10.95" customHeight="1" x14ac:dyDescent="0.3">
      <c r="A19" s="562"/>
      <c r="B19" s="156" t="s">
        <v>142</v>
      </c>
      <c r="C19" s="161"/>
      <c r="D19" s="161"/>
      <c r="E19" s="161"/>
      <c r="F19" s="161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1"/>
      <c r="S19" s="161"/>
      <c r="T19" s="161"/>
      <c r="U19" s="214"/>
      <c r="V19" s="358"/>
      <c r="W19" s="225" t="str">
        <f t="shared" si="0"/>
        <v/>
      </c>
      <c r="X19" s="164"/>
      <c r="Y19" s="164"/>
      <c r="Z19" s="169"/>
      <c r="AA19" s="164"/>
      <c r="AB19" s="164"/>
      <c r="AC19" s="164"/>
      <c r="AD19" s="164"/>
      <c r="AE19" s="166" t="str">
        <f t="shared" si="5"/>
        <v/>
      </c>
      <c r="AF19" s="163" t="str">
        <f t="shared" si="6"/>
        <v/>
      </c>
      <c r="AG19" s="166" t="str">
        <f t="shared" si="7"/>
        <v/>
      </c>
      <c r="AH19" s="226" t="str">
        <f t="shared" si="8"/>
        <v/>
      </c>
    </row>
    <row r="20" spans="1:34" s="1" customFormat="1" ht="10.95" customHeight="1" x14ac:dyDescent="0.3">
      <c r="A20" s="562"/>
      <c r="B20" s="156" t="s">
        <v>143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214"/>
      <c r="V20" s="358"/>
      <c r="W20" s="225" t="str">
        <f t="shared" si="0"/>
        <v/>
      </c>
      <c r="X20" s="163" t="str">
        <f t="shared" si="1"/>
        <v/>
      </c>
      <c r="Y20" s="163" t="str">
        <f t="shared" si="9"/>
        <v/>
      </c>
      <c r="Z20" s="167" t="str">
        <f t="shared" si="10"/>
        <v/>
      </c>
      <c r="AA20" s="168" t="str">
        <f t="shared" si="11"/>
        <v/>
      </c>
      <c r="AB20" s="168" t="str">
        <f t="shared" si="2"/>
        <v/>
      </c>
      <c r="AC20" s="168" t="str">
        <f t="shared" si="3"/>
        <v/>
      </c>
      <c r="AD20" s="163" t="str">
        <f t="shared" si="4"/>
        <v/>
      </c>
      <c r="AE20" s="166" t="str">
        <f t="shared" si="5"/>
        <v/>
      </c>
      <c r="AF20" s="163" t="str">
        <f t="shared" si="6"/>
        <v/>
      </c>
      <c r="AG20" s="166" t="str">
        <f t="shared" si="7"/>
        <v/>
      </c>
      <c r="AH20" s="226" t="str">
        <f t="shared" si="8"/>
        <v/>
      </c>
    </row>
    <row r="21" spans="1:34" s="153" customFormat="1" ht="12.75" customHeight="1" x14ac:dyDescent="0.3">
      <c r="A21" s="570" t="s">
        <v>149</v>
      </c>
      <c r="B21" s="154" t="s">
        <v>141</v>
      </c>
      <c r="C21" s="155"/>
      <c r="D21" s="155"/>
      <c r="E21" s="155"/>
      <c r="F21" s="155"/>
      <c r="G21" s="185"/>
      <c r="H21" s="186"/>
      <c r="I21" s="185"/>
      <c r="J21" s="185"/>
      <c r="K21" s="185"/>
      <c r="L21" s="162"/>
      <c r="M21" s="162"/>
      <c r="N21" s="155"/>
      <c r="O21" s="155"/>
      <c r="P21" s="155"/>
      <c r="Q21" s="155"/>
      <c r="R21" s="155"/>
      <c r="S21" s="155"/>
      <c r="T21" s="155"/>
      <c r="U21" s="349"/>
      <c r="V21" s="359"/>
      <c r="W21" s="225" t="str">
        <f t="shared" si="0"/>
        <v/>
      </c>
      <c r="X21" s="164"/>
      <c r="Y21" s="164"/>
      <c r="Z21" s="169"/>
      <c r="AA21" s="164"/>
      <c r="AB21" s="164"/>
      <c r="AC21" s="164"/>
      <c r="AD21" s="164"/>
      <c r="AE21" s="166" t="str">
        <f t="shared" si="5"/>
        <v/>
      </c>
      <c r="AF21" s="163" t="str">
        <f t="shared" si="6"/>
        <v/>
      </c>
      <c r="AG21" s="166" t="str">
        <f t="shared" si="7"/>
        <v/>
      </c>
      <c r="AH21" s="226" t="str">
        <f t="shared" si="8"/>
        <v/>
      </c>
    </row>
    <row r="22" spans="1:34" s="153" customFormat="1" ht="12.75" customHeight="1" x14ac:dyDescent="0.3">
      <c r="A22" s="571"/>
      <c r="B22" s="173" t="s">
        <v>142</v>
      </c>
      <c r="C22" s="174"/>
      <c r="D22" s="174"/>
      <c r="E22" s="174"/>
      <c r="F22" s="174"/>
      <c r="G22" s="418"/>
      <c r="H22" s="419"/>
      <c r="I22" s="418"/>
      <c r="J22" s="418"/>
      <c r="K22" s="418"/>
      <c r="L22" s="420"/>
      <c r="M22" s="420"/>
      <c r="N22" s="174"/>
      <c r="O22" s="174"/>
      <c r="P22" s="174"/>
      <c r="Q22" s="174"/>
      <c r="R22" s="174"/>
      <c r="S22" s="174"/>
      <c r="T22" s="174"/>
      <c r="U22" s="350"/>
      <c r="V22" s="359"/>
      <c r="W22" s="225" t="str">
        <f t="shared" si="0"/>
        <v/>
      </c>
      <c r="X22" s="421"/>
      <c r="Y22" s="421"/>
      <c r="Z22" s="422"/>
      <c r="AA22" s="421"/>
      <c r="AB22" s="421"/>
      <c r="AC22" s="421"/>
      <c r="AD22" s="421"/>
      <c r="AE22" s="166" t="str">
        <f t="shared" si="5"/>
        <v/>
      </c>
      <c r="AF22" s="163" t="str">
        <f t="shared" si="6"/>
        <v/>
      </c>
      <c r="AG22" s="166" t="str">
        <f t="shared" si="7"/>
        <v/>
      </c>
      <c r="AH22" s="226" t="str">
        <f t="shared" si="8"/>
        <v/>
      </c>
    </row>
    <row r="23" spans="1:34" s="153" customFormat="1" ht="12.75" customHeight="1" thickBot="1" x14ac:dyDescent="0.35">
      <c r="A23" s="571"/>
      <c r="B23" s="173" t="s">
        <v>143</v>
      </c>
      <c r="C23" s="174"/>
      <c r="D23" s="174"/>
      <c r="E23" s="174"/>
      <c r="F23" s="174"/>
      <c r="G23" s="174"/>
      <c r="H23" s="175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350"/>
      <c r="V23" s="359"/>
      <c r="W23" s="228" t="str">
        <f t="shared" si="0"/>
        <v/>
      </c>
      <c r="X23" s="182" t="str">
        <f t="shared" ref="X23" si="15">IF($C23=0,"",G23/$C23)</f>
        <v/>
      </c>
      <c r="Y23" s="182" t="str">
        <f t="shared" si="9"/>
        <v/>
      </c>
      <c r="Z23" s="184" t="str">
        <f t="shared" ref="Z23:Z26" si="16">IF((I23+K23+L23+M23)=0,"",1-(M23/(I23+K23+L23+M23)))</f>
        <v/>
      </c>
      <c r="AA23" s="182" t="str">
        <f t="shared" si="11"/>
        <v/>
      </c>
      <c r="AB23" s="182" t="str">
        <f t="shared" si="2"/>
        <v/>
      </c>
      <c r="AC23" s="182" t="str">
        <f t="shared" si="3"/>
        <v/>
      </c>
      <c r="AD23" s="182" t="str">
        <f t="shared" si="4"/>
        <v/>
      </c>
      <c r="AE23" s="181" t="str">
        <f t="shared" ref="AE23:AE30" si="17">IF((N23+O23+P23+Q23)=0,"",1-(Q23/(N23+O23+P23+Q23)))</f>
        <v/>
      </c>
      <c r="AF23" s="182" t="str">
        <f t="shared" ref="AF23:AF62" si="18">IF((N23+O23+P23)=0,"",(N23+O23)/(N23+O23+P23))</f>
        <v/>
      </c>
      <c r="AG23" s="181" t="str">
        <f t="shared" ref="AG23:AG27" si="19">IF((R23+S23+T23+U23)=0,"",1-(U23/(R23+S23+T23+U23)))</f>
        <v/>
      </c>
      <c r="AH23" s="361" t="str">
        <f t="shared" ref="AH23:AH62" si="20">IF((R23+S23+T23)=0,"",(S23+R23)/(R23+S23+T23))</f>
        <v/>
      </c>
    </row>
    <row r="24" spans="1:34" s="1" customFormat="1" ht="10.95" customHeight="1" x14ac:dyDescent="0.3">
      <c r="A24" s="558" t="s">
        <v>150</v>
      </c>
      <c r="B24" s="291" t="s">
        <v>141</v>
      </c>
      <c r="C24" s="188">
        <f>C3+C6+C9+C12+C15+C18+C21</f>
        <v>0</v>
      </c>
      <c r="D24" s="188">
        <f t="shared" ref="D24:V24" si="21">D3+D6+D9+D12+D15+D18+D21</f>
        <v>0</v>
      </c>
      <c r="E24" s="188">
        <f t="shared" si="21"/>
        <v>0</v>
      </c>
      <c r="F24" s="188">
        <f t="shared" si="21"/>
        <v>0</v>
      </c>
      <c r="G24" s="188">
        <f t="shared" si="21"/>
        <v>0</v>
      </c>
      <c r="H24" s="188">
        <f t="shared" si="21"/>
        <v>0</v>
      </c>
      <c r="I24" s="188">
        <f t="shared" si="21"/>
        <v>0</v>
      </c>
      <c r="J24" s="188">
        <f t="shared" si="21"/>
        <v>0</v>
      </c>
      <c r="K24" s="188">
        <f t="shared" si="21"/>
        <v>0</v>
      </c>
      <c r="L24" s="188">
        <f t="shared" si="21"/>
        <v>0</v>
      </c>
      <c r="M24" s="188">
        <f t="shared" si="21"/>
        <v>0</v>
      </c>
      <c r="N24" s="188">
        <f t="shared" si="21"/>
        <v>0</v>
      </c>
      <c r="O24" s="188">
        <f t="shared" si="21"/>
        <v>0</v>
      </c>
      <c r="P24" s="188">
        <f t="shared" si="21"/>
        <v>0</v>
      </c>
      <c r="Q24" s="188">
        <f t="shared" si="21"/>
        <v>0</v>
      </c>
      <c r="R24" s="188">
        <f t="shared" si="21"/>
        <v>0</v>
      </c>
      <c r="S24" s="188">
        <f t="shared" si="21"/>
        <v>0</v>
      </c>
      <c r="T24" s="188">
        <f t="shared" si="21"/>
        <v>0</v>
      </c>
      <c r="U24" s="188">
        <f t="shared" si="21"/>
        <v>0</v>
      </c>
      <c r="V24" s="188">
        <f t="shared" si="21"/>
        <v>0</v>
      </c>
      <c r="W24" s="233" t="str">
        <f>IF($C24=0,"",F24/$C24)</f>
        <v/>
      </c>
      <c r="X24" s="197"/>
      <c r="Y24" s="197"/>
      <c r="Z24" s="202"/>
      <c r="AA24" s="197"/>
      <c r="AB24" s="197"/>
      <c r="AC24" s="197"/>
      <c r="AD24" s="197"/>
      <c r="AE24" s="426" t="str">
        <f t="shared" si="17"/>
        <v/>
      </c>
      <c r="AF24" s="465" t="str">
        <f t="shared" si="18"/>
        <v/>
      </c>
      <c r="AG24" s="426" t="str">
        <f t="shared" si="19"/>
        <v/>
      </c>
      <c r="AH24" s="466" t="str">
        <f t="shared" si="20"/>
        <v/>
      </c>
    </row>
    <row r="25" spans="1:34" s="1" customFormat="1" ht="10.95" customHeight="1" x14ac:dyDescent="0.3">
      <c r="A25" s="569"/>
      <c r="B25" s="364" t="s">
        <v>142</v>
      </c>
      <c r="C25" s="352">
        <f>C4+C7+C10+C13+C16+C19+C22</f>
        <v>28</v>
      </c>
      <c r="D25" s="352">
        <f t="shared" ref="D25:U25" si="22">D4+D7+D10+D13+D16+D19+D22</f>
        <v>0</v>
      </c>
      <c r="E25" s="352">
        <f t="shared" si="22"/>
        <v>0</v>
      </c>
      <c r="F25" s="352">
        <f t="shared" si="22"/>
        <v>8</v>
      </c>
      <c r="G25" s="352">
        <f t="shared" si="22"/>
        <v>0</v>
      </c>
      <c r="H25" s="352">
        <f t="shared" si="22"/>
        <v>0</v>
      </c>
      <c r="I25" s="352">
        <f t="shared" si="22"/>
        <v>0</v>
      </c>
      <c r="J25" s="352">
        <f t="shared" si="22"/>
        <v>0</v>
      </c>
      <c r="K25" s="352">
        <f t="shared" si="22"/>
        <v>0</v>
      </c>
      <c r="L25" s="352">
        <f t="shared" si="22"/>
        <v>0</v>
      </c>
      <c r="M25" s="352">
        <f t="shared" si="22"/>
        <v>0</v>
      </c>
      <c r="N25" s="352">
        <f t="shared" si="22"/>
        <v>3</v>
      </c>
      <c r="O25" s="352">
        <f t="shared" si="22"/>
        <v>6</v>
      </c>
      <c r="P25" s="352">
        <f t="shared" si="22"/>
        <v>0</v>
      </c>
      <c r="Q25" s="352">
        <f t="shared" si="22"/>
        <v>11</v>
      </c>
      <c r="R25" s="352">
        <f>R4+R7+R10+R13+R16+R19+R22</f>
        <v>4</v>
      </c>
      <c r="S25" s="352">
        <f t="shared" si="22"/>
        <v>7</v>
      </c>
      <c r="T25" s="352">
        <f t="shared" si="22"/>
        <v>0</v>
      </c>
      <c r="U25" s="352">
        <f t="shared" si="22"/>
        <v>14</v>
      </c>
      <c r="V25" s="246"/>
      <c r="W25" s="227">
        <f t="shared" ref="W25:W74" si="23">IF($C25=0,"",F25/$C25)</f>
        <v>0.2857142857142857</v>
      </c>
      <c r="X25" s="365"/>
      <c r="Y25" s="365"/>
      <c r="Z25" s="366"/>
      <c r="AA25" s="365"/>
      <c r="AB25" s="365"/>
      <c r="AC25" s="365"/>
      <c r="AD25" s="365"/>
      <c r="AE25" s="461"/>
      <c r="AF25" s="462">
        <f>IF((N25+O25+P25)=0,"",(N25+O25)/(N25+O25+P25))</f>
        <v>1</v>
      </c>
      <c r="AG25" s="463">
        <f>IF((R25+S25+T25+U25)=0,"",1-(U25/(R25+S25+T25+U25)))</f>
        <v>0.43999999999999995</v>
      </c>
      <c r="AH25" s="464">
        <f>IF((R25+S25+T25)=0,"",(S25+R25)/(R25+S25+T25))</f>
        <v>1</v>
      </c>
    </row>
    <row r="26" spans="1:34" s="1" customFormat="1" ht="10.95" customHeight="1" x14ac:dyDescent="0.3">
      <c r="A26" s="559"/>
      <c r="B26" s="355" t="s">
        <v>143</v>
      </c>
      <c r="C26" s="171">
        <f>C5+C8+C11+C14+C17+C20+C23</f>
        <v>23</v>
      </c>
      <c r="D26" s="171">
        <f t="shared" ref="D26:U26" si="24">D5+D8+D11+D14+D17+D20+D23</f>
        <v>0</v>
      </c>
      <c r="E26" s="171">
        <f t="shared" si="24"/>
        <v>1</v>
      </c>
      <c r="F26" s="171">
        <f t="shared" si="24"/>
        <v>4</v>
      </c>
      <c r="G26" s="171">
        <f t="shared" si="24"/>
        <v>20</v>
      </c>
      <c r="H26" s="171">
        <f t="shared" si="24"/>
        <v>12</v>
      </c>
      <c r="I26" s="171">
        <f t="shared" si="24"/>
        <v>0</v>
      </c>
      <c r="J26" s="171">
        <f t="shared" si="24"/>
        <v>0</v>
      </c>
      <c r="K26" s="171">
        <f t="shared" si="24"/>
        <v>0</v>
      </c>
      <c r="L26" s="171">
        <f t="shared" si="24"/>
        <v>0</v>
      </c>
      <c r="M26" s="171">
        <f t="shared" si="24"/>
        <v>0</v>
      </c>
      <c r="N26" s="171">
        <f t="shared" si="24"/>
        <v>5</v>
      </c>
      <c r="O26" s="171">
        <f t="shared" si="24"/>
        <v>8</v>
      </c>
      <c r="P26" s="171">
        <f t="shared" si="24"/>
        <v>1</v>
      </c>
      <c r="Q26" s="171">
        <f t="shared" si="24"/>
        <v>7</v>
      </c>
      <c r="R26" s="171">
        <f t="shared" si="24"/>
        <v>1</v>
      </c>
      <c r="S26" s="171">
        <f t="shared" si="24"/>
        <v>11</v>
      </c>
      <c r="T26" s="171">
        <f t="shared" si="24"/>
        <v>0</v>
      </c>
      <c r="U26" s="171">
        <f t="shared" si="24"/>
        <v>9</v>
      </c>
      <c r="V26" s="246"/>
      <c r="W26" s="282">
        <f t="shared" si="23"/>
        <v>0.17391304347826086</v>
      </c>
      <c r="X26" s="200">
        <f>IF($C26=0,"",G26/$C26)</f>
        <v>0.86956521739130432</v>
      </c>
      <c r="Y26" s="200">
        <f t="shared" si="9"/>
        <v>0.6</v>
      </c>
      <c r="Z26" s="344" t="str">
        <f t="shared" si="16"/>
        <v/>
      </c>
      <c r="AA26" s="200" t="str">
        <f t="shared" si="11"/>
        <v/>
      </c>
      <c r="AB26" s="200" t="str">
        <f t="shared" si="2"/>
        <v/>
      </c>
      <c r="AC26" s="200" t="str">
        <f t="shared" si="3"/>
        <v/>
      </c>
      <c r="AD26" s="200" t="str">
        <f t="shared" si="4"/>
        <v/>
      </c>
      <c r="AE26" s="199">
        <f t="shared" si="17"/>
        <v>0.66666666666666674</v>
      </c>
      <c r="AF26" s="200">
        <f t="shared" si="18"/>
        <v>0.9285714285714286</v>
      </c>
      <c r="AG26" s="199">
        <f t="shared" si="19"/>
        <v>0.5714285714285714</v>
      </c>
      <c r="AH26" s="415">
        <f t="shared" si="20"/>
        <v>1</v>
      </c>
    </row>
    <row r="27" spans="1:34" s="1" customFormat="1" ht="10.95" customHeight="1" thickTop="1" thickBot="1" x14ac:dyDescent="0.35">
      <c r="A27" s="560"/>
      <c r="B27" s="356" t="s">
        <v>151</v>
      </c>
      <c r="C27" s="177">
        <f>C24+C26+C25</f>
        <v>51</v>
      </c>
      <c r="D27" s="177">
        <f t="shared" ref="D27:U27" si="25">D24+D26+D25</f>
        <v>0</v>
      </c>
      <c r="E27" s="177">
        <f t="shared" si="25"/>
        <v>1</v>
      </c>
      <c r="F27" s="177">
        <f t="shared" si="25"/>
        <v>12</v>
      </c>
      <c r="G27" s="177">
        <f t="shared" si="25"/>
        <v>20</v>
      </c>
      <c r="H27" s="177">
        <f t="shared" si="25"/>
        <v>12</v>
      </c>
      <c r="I27" s="177">
        <f t="shared" si="25"/>
        <v>0</v>
      </c>
      <c r="J27" s="177">
        <f t="shared" si="25"/>
        <v>0</v>
      </c>
      <c r="K27" s="177">
        <f t="shared" si="25"/>
        <v>0</v>
      </c>
      <c r="L27" s="177">
        <f t="shared" si="25"/>
        <v>0</v>
      </c>
      <c r="M27" s="177">
        <f t="shared" si="25"/>
        <v>0</v>
      </c>
      <c r="N27" s="177">
        <f t="shared" si="25"/>
        <v>8</v>
      </c>
      <c r="O27" s="177">
        <f t="shared" si="25"/>
        <v>14</v>
      </c>
      <c r="P27" s="177">
        <f t="shared" si="25"/>
        <v>1</v>
      </c>
      <c r="Q27" s="177">
        <f t="shared" si="25"/>
        <v>18</v>
      </c>
      <c r="R27" s="177">
        <f t="shared" si="25"/>
        <v>5</v>
      </c>
      <c r="S27" s="177">
        <f t="shared" si="25"/>
        <v>18</v>
      </c>
      <c r="T27" s="177">
        <f t="shared" si="25"/>
        <v>0</v>
      </c>
      <c r="U27" s="177">
        <f t="shared" si="25"/>
        <v>23</v>
      </c>
      <c r="V27" s="246"/>
      <c r="W27" s="53">
        <f t="shared" si="23"/>
        <v>0.23529411764705882</v>
      </c>
      <c r="X27" s="54">
        <f>IF($C27=0,"",G27/$C26)</f>
        <v>0.86956521739130432</v>
      </c>
      <c r="Y27" s="54">
        <f t="shared" si="9"/>
        <v>0.6</v>
      </c>
      <c r="Z27" s="55" t="str">
        <f t="shared" si="10"/>
        <v/>
      </c>
      <c r="AA27" s="416" t="str">
        <f t="shared" si="11"/>
        <v/>
      </c>
      <c r="AB27" s="416" t="str">
        <f t="shared" si="2"/>
        <v/>
      </c>
      <c r="AC27" s="416" t="str">
        <f t="shared" si="3"/>
        <v/>
      </c>
      <c r="AD27" s="54" t="str">
        <f t="shared" si="4"/>
        <v/>
      </c>
      <c r="AE27" s="55">
        <f t="shared" si="17"/>
        <v>0.56097560975609762</v>
      </c>
      <c r="AF27" s="54">
        <f t="shared" si="18"/>
        <v>0.95652173913043481</v>
      </c>
      <c r="AG27" s="55">
        <f t="shared" si="19"/>
        <v>0.5</v>
      </c>
      <c r="AH27" s="56">
        <f t="shared" si="20"/>
        <v>1</v>
      </c>
    </row>
    <row r="28" spans="1:34" s="1" customFormat="1" ht="10.95" customHeight="1" thickTop="1" x14ac:dyDescent="0.3">
      <c r="A28" s="568" t="s">
        <v>152</v>
      </c>
      <c r="B28" s="351" t="s">
        <v>141</v>
      </c>
      <c r="C28" s="352"/>
      <c r="D28" s="352"/>
      <c r="E28" s="352"/>
      <c r="F28" s="352"/>
      <c r="G28" s="353"/>
      <c r="H28" s="353"/>
      <c r="I28" s="353"/>
      <c r="J28" s="353"/>
      <c r="K28" s="353"/>
      <c r="L28" s="353"/>
      <c r="M28" s="353"/>
      <c r="N28" s="352"/>
      <c r="O28" s="352"/>
      <c r="P28" s="352"/>
      <c r="Q28" s="352"/>
      <c r="R28" s="352"/>
      <c r="S28" s="352"/>
      <c r="T28" s="352"/>
      <c r="U28" s="354"/>
      <c r="V28" s="246"/>
      <c r="W28" s="229" t="str">
        <f t="shared" si="23"/>
        <v/>
      </c>
      <c r="X28" s="365"/>
      <c r="Y28" s="365"/>
      <c r="Z28" s="371"/>
      <c r="AA28" s="365"/>
      <c r="AB28" s="365"/>
      <c r="AC28" s="365"/>
      <c r="AD28" s="365"/>
      <c r="AE28" s="362"/>
      <c r="AF28" s="163" t="str">
        <f t="shared" si="18"/>
        <v/>
      </c>
      <c r="AG28" s="166">
        <f>IF((R29+S29+T29+U29)=0,"",1-(U29/(R29+S29+T29+U29)))</f>
        <v>0.3666666666666667</v>
      </c>
      <c r="AH28" s="226" t="str">
        <f t="shared" si="20"/>
        <v/>
      </c>
    </row>
    <row r="29" spans="1:34" s="1" customFormat="1" ht="10.95" customHeight="1" x14ac:dyDescent="0.3">
      <c r="A29" s="561"/>
      <c r="B29" s="156" t="s">
        <v>142</v>
      </c>
      <c r="C29" s="161">
        <v>29</v>
      </c>
      <c r="D29" s="161">
        <v>2</v>
      </c>
      <c r="E29" s="161">
        <v>5</v>
      </c>
      <c r="F29" s="161">
        <f>1</f>
        <v>1</v>
      </c>
      <c r="G29" s="162"/>
      <c r="H29" s="162"/>
      <c r="I29" s="162"/>
      <c r="J29" s="162"/>
      <c r="K29" s="162"/>
      <c r="L29" s="162"/>
      <c r="M29" s="162"/>
      <c r="N29" s="161">
        <v>5</v>
      </c>
      <c r="O29" s="161">
        <v>16</v>
      </c>
      <c r="P29" s="161">
        <v>1</v>
      </c>
      <c r="Q29" s="161">
        <v>6</v>
      </c>
      <c r="R29" s="161">
        <v>6</v>
      </c>
      <c r="S29" s="161">
        <v>4</v>
      </c>
      <c r="T29" s="161">
        <v>1</v>
      </c>
      <c r="U29" s="214">
        <v>19</v>
      </c>
      <c r="V29" s="358"/>
      <c r="W29" s="225">
        <f t="shared" si="23"/>
        <v>3.4482758620689655E-2</v>
      </c>
      <c r="X29" s="164"/>
      <c r="Y29" s="164"/>
      <c r="Z29" s="165"/>
      <c r="AA29" s="164"/>
      <c r="AB29" s="164"/>
      <c r="AC29" s="164"/>
      <c r="AD29" s="164"/>
      <c r="AE29" s="166">
        <f t="shared" si="17"/>
        <v>0.7857142857142857</v>
      </c>
      <c r="AF29" s="163">
        <f t="shared" si="18"/>
        <v>0.95454545454545459</v>
      </c>
      <c r="AG29" s="166">
        <f t="shared" ref="AG29:AG62" si="26">IF((R30+S30+T30+U30)=0,"",1-(U30/(R30+S30+T30+U30)))</f>
        <v>0.72727272727272729</v>
      </c>
      <c r="AH29" s="226">
        <f t="shared" si="20"/>
        <v>0.90909090909090906</v>
      </c>
    </row>
    <row r="30" spans="1:34" s="1" customFormat="1" ht="10.95" customHeight="1" x14ac:dyDescent="0.3">
      <c r="A30" s="561"/>
      <c r="B30" s="156" t="s">
        <v>143</v>
      </c>
      <c r="C30" s="161">
        <v>11</v>
      </c>
      <c r="D30" s="161">
        <v>1</v>
      </c>
      <c r="E30" s="161"/>
      <c r="F30" s="161"/>
      <c r="G30" s="161">
        <v>11</v>
      </c>
      <c r="H30" s="161">
        <v>6</v>
      </c>
      <c r="I30" s="161"/>
      <c r="J30" s="161"/>
      <c r="K30" s="161"/>
      <c r="L30" s="161"/>
      <c r="M30" s="161"/>
      <c r="N30" s="161">
        <v>1</v>
      </c>
      <c r="O30" s="161">
        <v>8</v>
      </c>
      <c r="P30" s="161">
        <v>1</v>
      </c>
      <c r="Q30" s="161">
        <v>1</v>
      </c>
      <c r="R30" s="161"/>
      <c r="S30" s="161">
        <v>8</v>
      </c>
      <c r="T30" s="161"/>
      <c r="U30" s="214">
        <v>3</v>
      </c>
      <c r="V30" s="358"/>
      <c r="W30" s="225">
        <f t="shared" si="23"/>
        <v>0</v>
      </c>
      <c r="X30" s="163">
        <f t="shared" ref="X30:X73" si="27">IF($C30=0,"",G30/$C30)</f>
        <v>1</v>
      </c>
      <c r="Y30" s="163">
        <f t="shared" si="9"/>
        <v>0.54545454545454541</v>
      </c>
      <c r="Z30" s="167" t="str">
        <f t="shared" si="10"/>
        <v/>
      </c>
      <c r="AA30" s="168" t="str">
        <f t="shared" si="11"/>
        <v/>
      </c>
      <c r="AB30" s="168" t="str">
        <f t="shared" si="2"/>
        <v/>
      </c>
      <c r="AC30" s="168" t="str">
        <f t="shared" si="3"/>
        <v/>
      </c>
      <c r="AD30" s="163" t="str">
        <f t="shared" si="4"/>
        <v/>
      </c>
      <c r="AE30" s="167">
        <f t="shared" si="17"/>
        <v>0.90909090909090906</v>
      </c>
      <c r="AF30" s="163">
        <f t="shared" si="18"/>
        <v>0.9</v>
      </c>
      <c r="AG30" s="166" t="str">
        <f t="shared" si="26"/>
        <v/>
      </c>
      <c r="AH30" s="226">
        <f t="shared" si="20"/>
        <v>1</v>
      </c>
    </row>
    <row r="31" spans="1:34" s="1" customFormat="1" ht="10.95" customHeight="1" x14ac:dyDescent="0.3">
      <c r="A31" s="561" t="s">
        <v>153</v>
      </c>
      <c r="B31" s="156" t="s">
        <v>141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4"/>
      <c r="V31" s="358"/>
      <c r="W31" s="225" t="str">
        <f t="shared" si="23"/>
        <v/>
      </c>
      <c r="X31" s="164"/>
      <c r="Y31" s="164"/>
      <c r="Z31" s="169"/>
      <c r="AA31" s="164"/>
      <c r="AB31" s="164"/>
      <c r="AC31" s="164"/>
      <c r="AD31" s="164"/>
      <c r="AE31" s="167"/>
      <c r="AF31" s="163" t="str">
        <f t="shared" si="18"/>
        <v/>
      </c>
      <c r="AG31" s="166" t="str">
        <f t="shared" si="26"/>
        <v/>
      </c>
      <c r="AH31" s="226" t="str">
        <f t="shared" si="20"/>
        <v/>
      </c>
    </row>
    <row r="32" spans="1:34" s="1" customFormat="1" ht="10.95" customHeight="1" x14ac:dyDescent="0.3">
      <c r="A32" s="561"/>
      <c r="B32" s="156" t="s">
        <v>142</v>
      </c>
      <c r="C32" s="161"/>
      <c r="D32" s="161"/>
      <c r="E32" s="161"/>
      <c r="F32" s="161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1"/>
      <c r="S32" s="161"/>
      <c r="T32" s="161"/>
      <c r="U32" s="214"/>
      <c r="V32" s="244"/>
      <c r="W32" s="225" t="str">
        <f t="shared" si="23"/>
        <v/>
      </c>
      <c r="X32" s="164"/>
      <c r="Y32" s="164"/>
      <c r="Z32" s="169"/>
      <c r="AA32" s="164"/>
      <c r="AB32" s="164"/>
      <c r="AC32" s="164"/>
      <c r="AD32" s="164"/>
      <c r="AE32" s="167" t="str">
        <f t="shared" ref="AE32:AE62" si="28">IF((N32+O32+P32+Q32)=0,"",1-(Q32/(N32+O32+P32+Q32)))</f>
        <v/>
      </c>
      <c r="AF32" s="163" t="str">
        <f t="shared" si="18"/>
        <v/>
      </c>
      <c r="AG32" s="166" t="str">
        <f t="shared" si="26"/>
        <v/>
      </c>
      <c r="AH32" s="226" t="str">
        <f t="shared" si="20"/>
        <v/>
      </c>
    </row>
    <row r="33" spans="1:34" s="1" customFormat="1" ht="10.95" customHeight="1" x14ac:dyDescent="0.3">
      <c r="A33" s="561"/>
      <c r="B33" s="156" t="s">
        <v>143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214"/>
      <c r="V33" s="244"/>
      <c r="W33" s="225" t="str">
        <f t="shared" si="23"/>
        <v/>
      </c>
      <c r="X33" s="163" t="str">
        <f t="shared" si="27"/>
        <v/>
      </c>
      <c r="Y33" s="163" t="str">
        <f t="shared" ref="Y33:Y39" si="29">IF($G33=0,"",H33/$G33)</f>
        <v/>
      </c>
      <c r="Z33" s="167" t="str">
        <f t="shared" ref="Z33:Z39" si="30">IF((I33+K33+L33+M33)=0,"",1-(M33/(I33+K33+L33+M33)))</f>
        <v/>
      </c>
      <c r="AA33" s="168" t="str">
        <f t="shared" si="11"/>
        <v/>
      </c>
      <c r="AB33" s="168" t="str">
        <f t="shared" si="2"/>
        <v/>
      </c>
      <c r="AC33" s="168" t="str">
        <f t="shared" si="3"/>
        <v/>
      </c>
      <c r="AD33" s="163" t="str">
        <f t="shared" ref="AD33:AD39" si="31">IF(($I33+$K33+$L33)=0,"",($I33+$K33)/($I33+$K33+$L33))</f>
        <v/>
      </c>
      <c r="AE33" s="167" t="str">
        <f t="shared" si="28"/>
        <v/>
      </c>
      <c r="AF33" s="163" t="str">
        <f t="shared" si="18"/>
        <v/>
      </c>
      <c r="AG33" s="166" t="str">
        <f t="shared" si="26"/>
        <v/>
      </c>
      <c r="AH33" s="226" t="str">
        <f t="shared" si="20"/>
        <v/>
      </c>
    </row>
    <row r="34" spans="1:34" s="1" customFormat="1" ht="10.95" customHeight="1" x14ac:dyDescent="0.3">
      <c r="A34" s="561" t="s">
        <v>154</v>
      </c>
      <c r="B34" s="156" t="s">
        <v>141</v>
      </c>
      <c r="C34" s="161"/>
      <c r="D34" s="161"/>
      <c r="E34" s="161"/>
      <c r="F34" s="161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1"/>
      <c r="S34" s="161"/>
      <c r="T34" s="161"/>
      <c r="U34" s="214"/>
      <c r="V34" s="244"/>
      <c r="W34" s="225" t="str">
        <f t="shared" si="23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28"/>
        <v/>
      </c>
      <c r="AF34" s="163" t="str">
        <f t="shared" si="18"/>
        <v/>
      </c>
      <c r="AG34" s="166" t="str">
        <f t="shared" si="26"/>
        <v/>
      </c>
      <c r="AH34" s="226" t="str">
        <f t="shared" si="20"/>
        <v/>
      </c>
    </row>
    <row r="35" spans="1:34" s="1" customFormat="1" ht="10.95" customHeight="1" x14ac:dyDescent="0.3">
      <c r="A35" s="561"/>
      <c r="B35" s="156" t="s">
        <v>142</v>
      </c>
      <c r="C35" s="161"/>
      <c r="D35" s="161"/>
      <c r="E35" s="161"/>
      <c r="F35" s="161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1"/>
      <c r="S35" s="161"/>
      <c r="T35" s="161"/>
      <c r="U35" s="214"/>
      <c r="V35" s="244"/>
      <c r="W35" s="225" t="str">
        <f t="shared" si="23"/>
        <v/>
      </c>
      <c r="X35" s="164"/>
      <c r="Y35" s="164"/>
      <c r="Z35" s="169"/>
      <c r="AA35" s="164"/>
      <c r="AB35" s="164"/>
      <c r="AC35" s="164"/>
      <c r="AD35" s="164"/>
      <c r="AE35" s="167" t="str">
        <f t="shared" si="28"/>
        <v/>
      </c>
      <c r="AF35" s="163" t="str">
        <f t="shared" si="18"/>
        <v/>
      </c>
      <c r="AG35" s="166" t="str">
        <f t="shared" si="26"/>
        <v/>
      </c>
      <c r="AH35" s="226" t="str">
        <f t="shared" si="20"/>
        <v/>
      </c>
    </row>
    <row r="36" spans="1:34" s="1" customFormat="1" ht="10.95" customHeight="1" x14ac:dyDescent="0.3">
      <c r="A36" s="561"/>
      <c r="B36" s="156" t="s">
        <v>143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214"/>
      <c r="V36" s="244"/>
      <c r="W36" s="225" t="str">
        <f t="shared" si="23"/>
        <v/>
      </c>
      <c r="X36" s="163" t="str">
        <f t="shared" si="27"/>
        <v/>
      </c>
      <c r="Y36" s="163" t="str">
        <f t="shared" si="29"/>
        <v/>
      </c>
      <c r="Z36" s="167" t="str">
        <f t="shared" si="30"/>
        <v/>
      </c>
      <c r="AA36" s="168" t="str">
        <f t="shared" si="11"/>
        <v/>
      </c>
      <c r="AB36" s="168" t="str">
        <f t="shared" si="2"/>
        <v/>
      </c>
      <c r="AC36" s="168" t="str">
        <f t="shared" si="3"/>
        <v/>
      </c>
      <c r="AD36" s="163" t="str">
        <f t="shared" si="31"/>
        <v/>
      </c>
      <c r="AE36" s="167" t="str">
        <f t="shared" si="28"/>
        <v/>
      </c>
      <c r="AF36" s="163" t="str">
        <f t="shared" si="18"/>
        <v/>
      </c>
      <c r="AG36" s="166">
        <f t="shared" si="26"/>
        <v>0.5</v>
      </c>
      <c r="AH36" s="226" t="str">
        <f t="shared" si="20"/>
        <v/>
      </c>
    </row>
    <row r="37" spans="1:34" s="1" customFormat="1" ht="10.95" customHeight="1" x14ac:dyDescent="0.3">
      <c r="A37" s="561" t="s">
        <v>155</v>
      </c>
      <c r="B37" s="156" t="s">
        <v>141</v>
      </c>
      <c r="C37" s="161">
        <v>2</v>
      </c>
      <c r="D37" s="161"/>
      <c r="E37" s="161"/>
      <c r="F37" s="161"/>
      <c r="G37" s="162"/>
      <c r="H37" s="162"/>
      <c r="I37" s="162"/>
      <c r="J37" s="162"/>
      <c r="K37" s="162"/>
      <c r="L37" s="162"/>
      <c r="M37" s="162"/>
      <c r="N37" s="161"/>
      <c r="O37" s="161"/>
      <c r="P37" s="161"/>
      <c r="Q37" s="161">
        <v>2</v>
      </c>
      <c r="R37" s="161">
        <v>1</v>
      </c>
      <c r="S37" s="161"/>
      <c r="T37" s="161"/>
      <c r="U37" s="214">
        <v>1</v>
      </c>
      <c r="V37" s="244"/>
      <c r="W37" s="225">
        <f t="shared" si="23"/>
        <v>0</v>
      </c>
      <c r="X37" s="164"/>
      <c r="Y37" s="164"/>
      <c r="Z37" s="169"/>
      <c r="AA37" s="164"/>
      <c r="AB37" s="164"/>
      <c r="AC37" s="164"/>
      <c r="AD37" s="164"/>
      <c r="AE37" s="167">
        <f t="shared" si="28"/>
        <v>0</v>
      </c>
      <c r="AF37" s="163" t="str">
        <f t="shared" si="18"/>
        <v/>
      </c>
      <c r="AG37" s="166">
        <f t="shared" si="26"/>
        <v>0.4</v>
      </c>
      <c r="AH37" s="226">
        <f t="shared" si="20"/>
        <v>1</v>
      </c>
    </row>
    <row r="38" spans="1:34" s="1" customFormat="1" ht="10.95" customHeight="1" x14ac:dyDescent="0.3">
      <c r="A38" s="561"/>
      <c r="B38" s="156" t="s">
        <v>142</v>
      </c>
      <c r="C38" s="161">
        <v>14</v>
      </c>
      <c r="D38" s="161"/>
      <c r="E38" s="161"/>
      <c r="F38" s="161">
        <f>3+2</f>
        <v>5</v>
      </c>
      <c r="G38" s="162"/>
      <c r="H38" s="162"/>
      <c r="I38" s="162"/>
      <c r="J38" s="162"/>
      <c r="K38" s="162"/>
      <c r="L38" s="162"/>
      <c r="M38" s="162"/>
      <c r="N38" s="161">
        <v>4</v>
      </c>
      <c r="O38" s="161">
        <v>6</v>
      </c>
      <c r="P38" s="161"/>
      <c r="Q38" s="161">
        <v>4</v>
      </c>
      <c r="R38" s="161">
        <v>1</v>
      </c>
      <c r="S38" s="161">
        <v>4</v>
      </c>
      <c r="T38" s="161">
        <v>1</v>
      </c>
      <c r="U38" s="214">
        <v>9</v>
      </c>
      <c r="V38" s="244"/>
      <c r="W38" s="225">
        <f t="shared" si="23"/>
        <v>0.35714285714285715</v>
      </c>
      <c r="X38" s="164"/>
      <c r="Y38" s="164"/>
      <c r="Z38" s="169"/>
      <c r="AA38" s="164"/>
      <c r="AB38" s="164"/>
      <c r="AC38" s="164"/>
      <c r="AD38" s="164"/>
      <c r="AE38" s="167">
        <f t="shared" si="28"/>
        <v>0.7142857142857143</v>
      </c>
      <c r="AF38" s="163">
        <f t="shared" si="18"/>
        <v>1</v>
      </c>
      <c r="AG38" s="166">
        <f t="shared" si="26"/>
        <v>0.5</v>
      </c>
      <c r="AH38" s="226">
        <f t="shared" si="20"/>
        <v>0.83333333333333337</v>
      </c>
    </row>
    <row r="39" spans="1:34" s="1" customFormat="1" ht="10.95" customHeight="1" x14ac:dyDescent="0.3">
      <c r="A39" s="561"/>
      <c r="B39" s="156" t="s">
        <v>143</v>
      </c>
      <c r="C39" s="161">
        <v>10</v>
      </c>
      <c r="D39" s="161"/>
      <c r="E39" s="161"/>
      <c r="F39" s="161">
        <v>2</v>
      </c>
      <c r="G39" s="161">
        <v>10</v>
      </c>
      <c r="H39" s="161">
        <v>9</v>
      </c>
      <c r="I39" s="161"/>
      <c r="J39" s="161"/>
      <c r="K39" s="161"/>
      <c r="L39" s="161"/>
      <c r="M39" s="161"/>
      <c r="N39" s="161">
        <v>3</v>
      </c>
      <c r="O39" s="161">
        <v>4</v>
      </c>
      <c r="P39" s="161"/>
      <c r="Q39" s="161">
        <v>1</v>
      </c>
      <c r="R39" s="161">
        <v>4</v>
      </c>
      <c r="S39" s="161"/>
      <c r="T39" s="161"/>
      <c r="U39" s="214">
        <v>4</v>
      </c>
      <c r="V39" s="244"/>
      <c r="W39" s="225">
        <f t="shared" si="23"/>
        <v>0.2</v>
      </c>
      <c r="X39" s="163">
        <f t="shared" si="27"/>
        <v>1</v>
      </c>
      <c r="Y39" s="163">
        <f t="shared" si="29"/>
        <v>0.9</v>
      </c>
      <c r="Z39" s="167" t="str">
        <f t="shared" si="30"/>
        <v/>
      </c>
      <c r="AA39" s="168" t="str">
        <f t="shared" si="11"/>
        <v/>
      </c>
      <c r="AB39" s="168" t="str">
        <f t="shared" si="2"/>
        <v/>
      </c>
      <c r="AC39" s="168" t="str">
        <f t="shared" si="3"/>
        <v/>
      </c>
      <c r="AD39" s="163" t="str">
        <f t="shared" si="31"/>
        <v/>
      </c>
      <c r="AE39" s="167">
        <f t="shared" si="28"/>
        <v>0.875</v>
      </c>
      <c r="AF39" s="163">
        <f t="shared" si="18"/>
        <v>1</v>
      </c>
      <c r="AG39" s="166" t="str">
        <f t="shared" si="26"/>
        <v/>
      </c>
      <c r="AH39" s="226">
        <f t="shared" si="20"/>
        <v>1</v>
      </c>
    </row>
    <row r="40" spans="1:34" s="1" customFormat="1" ht="10.95" customHeight="1" x14ac:dyDescent="0.3">
      <c r="A40" s="561" t="s">
        <v>156</v>
      </c>
      <c r="B40" s="156" t="s">
        <v>141</v>
      </c>
      <c r="C40" s="161"/>
      <c r="D40" s="161"/>
      <c r="E40" s="161"/>
      <c r="F40" s="161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1"/>
      <c r="S40" s="161"/>
      <c r="T40" s="161"/>
      <c r="U40" s="214"/>
      <c r="V40" s="244"/>
      <c r="W40" s="225" t="str">
        <f t="shared" si="23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28"/>
        <v/>
      </c>
      <c r="AF40" s="163" t="str">
        <f t="shared" si="18"/>
        <v/>
      </c>
      <c r="AG40" s="166" t="str">
        <f t="shared" si="26"/>
        <v/>
      </c>
      <c r="AH40" s="226" t="str">
        <f t="shared" si="20"/>
        <v/>
      </c>
    </row>
    <row r="41" spans="1:34" s="1" customFormat="1" ht="10.95" customHeight="1" x14ac:dyDescent="0.3">
      <c r="A41" s="561"/>
      <c r="B41" s="156" t="s">
        <v>142</v>
      </c>
      <c r="C41" s="161"/>
      <c r="D41" s="161"/>
      <c r="E41" s="161"/>
      <c r="F41" s="161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1"/>
      <c r="S41" s="161"/>
      <c r="T41" s="161"/>
      <c r="U41" s="214"/>
      <c r="V41" s="244"/>
      <c r="W41" s="225" t="str">
        <f t="shared" si="23"/>
        <v/>
      </c>
      <c r="X41" s="164"/>
      <c r="Y41" s="164"/>
      <c r="Z41" s="169"/>
      <c r="AA41" s="164"/>
      <c r="AB41" s="164"/>
      <c r="AC41" s="164"/>
      <c r="AD41" s="164"/>
      <c r="AE41" s="167" t="str">
        <f t="shared" si="28"/>
        <v/>
      </c>
      <c r="AF41" s="163" t="str">
        <f t="shared" si="18"/>
        <v/>
      </c>
      <c r="AG41" s="166" t="str">
        <f t="shared" si="26"/>
        <v/>
      </c>
      <c r="AH41" s="226" t="str">
        <f t="shared" si="20"/>
        <v/>
      </c>
    </row>
    <row r="42" spans="1:34" s="1" customFormat="1" ht="10.95" customHeight="1" x14ac:dyDescent="0.3">
      <c r="A42" s="561"/>
      <c r="B42" s="156" t="s">
        <v>143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214"/>
      <c r="V42" s="244"/>
      <c r="W42" s="225" t="str">
        <f t="shared" si="23"/>
        <v/>
      </c>
      <c r="X42" s="163" t="str">
        <f t="shared" si="27"/>
        <v/>
      </c>
      <c r="Y42" s="163" t="str">
        <f t="shared" ref="Y42" si="32">IF($G42=0,"",H42/$G42)</f>
        <v/>
      </c>
      <c r="Z42" s="167" t="str">
        <f t="shared" si="10"/>
        <v/>
      </c>
      <c r="AA42" s="168" t="str">
        <f t="shared" si="11"/>
        <v/>
      </c>
      <c r="AB42" s="168" t="str">
        <f t="shared" si="2"/>
        <v/>
      </c>
      <c r="AC42" s="168" t="str">
        <f t="shared" si="3"/>
        <v/>
      </c>
      <c r="AD42" s="163" t="str">
        <f t="shared" si="4"/>
        <v/>
      </c>
      <c r="AE42" s="167" t="str">
        <f t="shared" si="28"/>
        <v/>
      </c>
      <c r="AF42" s="163" t="str">
        <f t="shared" si="18"/>
        <v/>
      </c>
      <c r="AG42" s="166" t="str">
        <f t="shared" si="26"/>
        <v/>
      </c>
      <c r="AH42" s="226" t="str">
        <f t="shared" si="20"/>
        <v/>
      </c>
    </row>
    <row r="43" spans="1:34" s="1" customFormat="1" ht="10.95" customHeight="1" x14ac:dyDescent="0.3">
      <c r="A43" s="562" t="s">
        <v>157</v>
      </c>
      <c r="B43" s="156" t="s">
        <v>141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4"/>
      <c r="V43" s="244"/>
      <c r="W43" s="225" t="str">
        <f t="shared" si="23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28"/>
        <v/>
      </c>
      <c r="AF43" s="163" t="str">
        <f t="shared" si="18"/>
        <v/>
      </c>
      <c r="AG43" s="166" t="str">
        <f t="shared" si="26"/>
        <v/>
      </c>
      <c r="AH43" s="226" t="str">
        <f t="shared" si="20"/>
        <v/>
      </c>
    </row>
    <row r="44" spans="1:34" s="1" customFormat="1" ht="10.95" customHeight="1" x14ac:dyDescent="0.3">
      <c r="A44" s="562"/>
      <c r="B44" s="156" t="s">
        <v>142</v>
      </c>
      <c r="C44" s="161"/>
      <c r="D44" s="161"/>
      <c r="E44" s="161"/>
      <c r="F44" s="161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1"/>
      <c r="S44" s="161"/>
      <c r="T44" s="161"/>
      <c r="U44" s="214"/>
      <c r="V44" s="244"/>
      <c r="W44" s="225" t="str">
        <f t="shared" si="23"/>
        <v/>
      </c>
      <c r="X44" s="164"/>
      <c r="Y44" s="164"/>
      <c r="Z44" s="169"/>
      <c r="AA44" s="164"/>
      <c r="AB44" s="164"/>
      <c r="AC44" s="164"/>
      <c r="AD44" s="164"/>
      <c r="AE44" s="167" t="str">
        <f t="shared" si="28"/>
        <v/>
      </c>
      <c r="AF44" s="163" t="str">
        <f t="shared" si="18"/>
        <v/>
      </c>
      <c r="AG44" s="166" t="str">
        <f t="shared" si="26"/>
        <v/>
      </c>
      <c r="AH44" s="226" t="str">
        <f t="shared" si="20"/>
        <v/>
      </c>
    </row>
    <row r="45" spans="1:34" s="1" customFormat="1" ht="10.95" customHeight="1" x14ac:dyDescent="0.3">
      <c r="A45" s="562"/>
      <c r="B45" s="156" t="s">
        <v>143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214"/>
      <c r="V45" s="244"/>
      <c r="W45" s="225" t="str">
        <f t="shared" si="23"/>
        <v/>
      </c>
      <c r="X45" s="163" t="str">
        <f t="shared" si="27"/>
        <v/>
      </c>
      <c r="Y45" s="163" t="str">
        <f t="shared" ref="Y45:Y74" si="33">IF($G45=0,"",H45/$G45)</f>
        <v/>
      </c>
      <c r="Z45" s="167" t="str">
        <f t="shared" ref="Z45:Z74" si="34">IF((I45+K45+L45+M45)=0,"",1-(M45/(I45+K45+L45+M45)))</f>
        <v/>
      </c>
      <c r="AA45" s="168" t="str">
        <f t="shared" si="11"/>
        <v/>
      </c>
      <c r="AB45" s="168" t="str">
        <f t="shared" si="2"/>
        <v/>
      </c>
      <c r="AC45" s="168" t="str">
        <f t="shared" si="3"/>
        <v/>
      </c>
      <c r="AD45" s="163" t="str">
        <f t="shared" ref="AD45:AD74" si="35">IF(($I45+$K45+$L45)=0,"",($I45+$K45)/($I45+$K45+$L45))</f>
        <v/>
      </c>
      <c r="AE45" s="167" t="str">
        <f t="shared" si="28"/>
        <v/>
      </c>
      <c r="AF45" s="163" t="str">
        <f t="shared" si="18"/>
        <v/>
      </c>
      <c r="AG45" s="166" t="str">
        <f t="shared" si="26"/>
        <v/>
      </c>
      <c r="AH45" s="226" t="str">
        <f t="shared" si="20"/>
        <v/>
      </c>
    </row>
    <row r="46" spans="1:34" s="1" customFormat="1" ht="10.95" customHeight="1" x14ac:dyDescent="0.3">
      <c r="A46" s="562" t="s">
        <v>158</v>
      </c>
      <c r="B46" s="156" t="s">
        <v>141</v>
      </c>
      <c r="C46" s="161"/>
      <c r="D46" s="161"/>
      <c r="E46" s="161"/>
      <c r="F46" s="161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1"/>
      <c r="S46" s="161"/>
      <c r="T46" s="161"/>
      <c r="U46" s="214"/>
      <c r="V46" s="244"/>
      <c r="W46" s="225" t="str">
        <f t="shared" si="23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28"/>
        <v/>
      </c>
      <c r="AF46" s="163" t="str">
        <f t="shared" si="18"/>
        <v/>
      </c>
      <c r="AG46" s="166" t="str">
        <f t="shared" si="26"/>
        <v/>
      </c>
      <c r="AH46" s="226" t="str">
        <f t="shared" si="20"/>
        <v/>
      </c>
    </row>
    <row r="47" spans="1:34" s="1" customFormat="1" ht="10.95" customHeight="1" x14ac:dyDescent="0.3">
      <c r="A47" s="562"/>
      <c r="B47" s="156" t="s">
        <v>142</v>
      </c>
      <c r="C47" s="161"/>
      <c r="D47" s="161"/>
      <c r="E47" s="161"/>
      <c r="F47" s="161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1"/>
      <c r="S47" s="161"/>
      <c r="T47" s="161"/>
      <c r="U47" s="214"/>
      <c r="V47" s="244"/>
      <c r="W47" s="225" t="str">
        <f t="shared" si="23"/>
        <v/>
      </c>
      <c r="X47" s="164"/>
      <c r="Y47" s="164"/>
      <c r="Z47" s="169"/>
      <c r="AA47" s="164"/>
      <c r="AB47" s="164"/>
      <c r="AC47" s="164"/>
      <c r="AD47" s="164"/>
      <c r="AE47" s="167" t="str">
        <f t="shared" si="28"/>
        <v/>
      </c>
      <c r="AF47" s="163" t="str">
        <f t="shared" si="18"/>
        <v/>
      </c>
      <c r="AG47" s="166" t="str">
        <f t="shared" si="26"/>
        <v/>
      </c>
      <c r="AH47" s="226" t="str">
        <f t="shared" si="20"/>
        <v/>
      </c>
    </row>
    <row r="48" spans="1:34" s="1" customFormat="1" ht="10.95" customHeight="1" x14ac:dyDescent="0.3">
      <c r="A48" s="562"/>
      <c r="B48" s="156" t="s">
        <v>143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214"/>
      <c r="V48" s="244"/>
      <c r="W48" s="225" t="str">
        <f t="shared" si="23"/>
        <v/>
      </c>
      <c r="X48" s="163" t="str">
        <f t="shared" si="27"/>
        <v/>
      </c>
      <c r="Y48" s="163" t="str">
        <f>IF($G48=0,"",H48/$G48)</f>
        <v/>
      </c>
      <c r="Z48" s="167" t="str">
        <f>IF((I48+K48+L48+M48)=0,"",1-(M48/(I48+K48+L48+M48)))</f>
        <v/>
      </c>
      <c r="AA48" s="168" t="str">
        <f t="shared" si="11"/>
        <v/>
      </c>
      <c r="AB48" s="168" t="str">
        <f t="shared" si="2"/>
        <v/>
      </c>
      <c r="AC48" s="168" t="str">
        <f t="shared" si="3"/>
        <v/>
      </c>
      <c r="AD48" s="163" t="str">
        <f>IF(($I48+$K48+$L48)=0,"",($I48+$K48)/($I48+$K48+$L48))</f>
        <v/>
      </c>
      <c r="AE48" s="167" t="str">
        <f t="shared" si="28"/>
        <v/>
      </c>
      <c r="AF48" s="163" t="str">
        <f t="shared" si="18"/>
        <v/>
      </c>
      <c r="AG48" s="166" t="str">
        <f t="shared" si="26"/>
        <v/>
      </c>
      <c r="AH48" s="226" t="str">
        <f t="shared" si="20"/>
        <v/>
      </c>
    </row>
    <row r="49" spans="1:34" s="1" customFormat="1" ht="10.95" customHeight="1" x14ac:dyDescent="0.3">
      <c r="A49" s="562" t="s">
        <v>159</v>
      </c>
      <c r="B49" s="156" t="s">
        <v>141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4"/>
      <c r="V49" s="244"/>
      <c r="W49" s="225" t="str">
        <f t="shared" si="23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28"/>
        <v/>
      </c>
      <c r="AF49" s="163" t="str">
        <f t="shared" si="18"/>
        <v/>
      </c>
      <c r="AG49" s="166" t="str">
        <f t="shared" si="26"/>
        <v/>
      </c>
      <c r="AH49" s="226" t="str">
        <f t="shared" si="20"/>
        <v/>
      </c>
    </row>
    <row r="50" spans="1:34" s="1" customFormat="1" ht="10.95" customHeight="1" x14ac:dyDescent="0.3">
      <c r="A50" s="562"/>
      <c r="B50" s="156" t="s">
        <v>142</v>
      </c>
      <c r="C50" s="161"/>
      <c r="D50" s="161"/>
      <c r="E50" s="161"/>
      <c r="F50" s="161"/>
      <c r="G50" s="16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1"/>
      <c r="S50" s="161"/>
      <c r="T50" s="161"/>
      <c r="U50" s="214"/>
      <c r="V50" s="244"/>
      <c r="W50" s="225" t="str">
        <f t="shared" si="23"/>
        <v/>
      </c>
      <c r="X50" s="164"/>
      <c r="Y50" s="164"/>
      <c r="Z50" s="169"/>
      <c r="AA50" s="164"/>
      <c r="AB50" s="164"/>
      <c r="AC50" s="164"/>
      <c r="AD50" s="164"/>
      <c r="AE50" s="167" t="str">
        <f t="shared" si="28"/>
        <v/>
      </c>
      <c r="AF50" s="163" t="str">
        <f t="shared" si="18"/>
        <v/>
      </c>
      <c r="AG50" s="166" t="str">
        <f t="shared" si="26"/>
        <v/>
      </c>
      <c r="AH50" s="226" t="str">
        <f t="shared" si="20"/>
        <v/>
      </c>
    </row>
    <row r="51" spans="1:34" s="1" customFormat="1" ht="15" customHeight="1" x14ac:dyDescent="0.3">
      <c r="A51" s="562"/>
      <c r="B51" s="156" t="s">
        <v>143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214"/>
      <c r="V51" s="244"/>
      <c r="W51" s="225" t="str">
        <f t="shared" si="23"/>
        <v/>
      </c>
      <c r="X51" s="163" t="str">
        <f t="shared" si="27"/>
        <v/>
      </c>
      <c r="Y51" s="163" t="str">
        <f t="shared" si="33"/>
        <v/>
      </c>
      <c r="Z51" s="167" t="str">
        <f t="shared" si="34"/>
        <v/>
      </c>
      <c r="AA51" s="168" t="str">
        <f t="shared" si="11"/>
        <v/>
      </c>
      <c r="AB51" s="168" t="str">
        <f t="shared" si="2"/>
        <v/>
      </c>
      <c r="AC51" s="168" t="str">
        <f t="shared" si="3"/>
        <v/>
      </c>
      <c r="AD51" s="163" t="str">
        <f t="shared" si="35"/>
        <v/>
      </c>
      <c r="AE51" s="167" t="str">
        <f t="shared" si="28"/>
        <v/>
      </c>
      <c r="AF51" s="163" t="str">
        <f t="shared" si="18"/>
        <v/>
      </c>
      <c r="AG51" s="166" t="str">
        <f t="shared" si="26"/>
        <v/>
      </c>
      <c r="AH51" s="226" t="str">
        <f t="shared" si="20"/>
        <v/>
      </c>
    </row>
    <row r="52" spans="1:34" s="1" customFormat="1" ht="10.95" customHeight="1" x14ac:dyDescent="0.3">
      <c r="A52" s="561" t="s">
        <v>160</v>
      </c>
      <c r="B52" s="154" t="s">
        <v>141</v>
      </c>
      <c r="C52" s="161"/>
      <c r="D52" s="161"/>
      <c r="E52" s="161"/>
      <c r="F52" s="161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1"/>
      <c r="S52" s="161"/>
      <c r="T52" s="161"/>
      <c r="U52" s="214"/>
      <c r="V52" s="244"/>
      <c r="W52" s="225" t="str">
        <f t="shared" si="23"/>
        <v/>
      </c>
      <c r="X52" s="164"/>
      <c r="Y52" s="164"/>
      <c r="Z52" s="169"/>
      <c r="AA52" s="164"/>
      <c r="AB52" s="164"/>
      <c r="AC52" s="164"/>
      <c r="AD52" s="164"/>
      <c r="AE52" s="167" t="str">
        <f t="shared" si="28"/>
        <v/>
      </c>
      <c r="AF52" s="163" t="str">
        <f t="shared" si="18"/>
        <v/>
      </c>
      <c r="AG52" s="166" t="str">
        <f t="shared" si="26"/>
        <v/>
      </c>
      <c r="AH52" s="226" t="str">
        <f t="shared" si="20"/>
        <v/>
      </c>
    </row>
    <row r="53" spans="1:34" s="1" customFormat="1" ht="10.95" customHeight="1" x14ac:dyDescent="0.3">
      <c r="A53" s="561"/>
      <c r="B53" s="154" t="s">
        <v>142</v>
      </c>
      <c r="C53" s="161"/>
      <c r="D53" s="161"/>
      <c r="E53" s="161"/>
      <c r="F53" s="161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1"/>
      <c r="S53" s="161"/>
      <c r="T53" s="161"/>
      <c r="U53" s="214"/>
      <c r="V53" s="244"/>
      <c r="W53" s="225" t="str">
        <f t="shared" si="23"/>
        <v/>
      </c>
      <c r="X53" s="164"/>
      <c r="Y53" s="164"/>
      <c r="Z53" s="169"/>
      <c r="AA53" s="164"/>
      <c r="AB53" s="164"/>
      <c r="AC53" s="164"/>
      <c r="AD53" s="164"/>
      <c r="AE53" s="167" t="str">
        <f t="shared" si="28"/>
        <v/>
      </c>
      <c r="AF53" s="163" t="str">
        <f t="shared" si="18"/>
        <v/>
      </c>
      <c r="AG53" s="166" t="str">
        <f t="shared" si="26"/>
        <v/>
      </c>
      <c r="AH53" s="226" t="str">
        <f t="shared" si="20"/>
        <v/>
      </c>
    </row>
    <row r="54" spans="1:34" s="1" customFormat="1" ht="10.95" customHeight="1" x14ac:dyDescent="0.3">
      <c r="A54" s="561"/>
      <c r="B54" s="156" t="s">
        <v>143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214"/>
      <c r="V54" s="244"/>
      <c r="W54" s="225" t="str">
        <f t="shared" si="23"/>
        <v/>
      </c>
      <c r="X54" s="163" t="str">
        <f t="shared" si="27"/>
        <v/>
      </c>
      <c r="Y54" s="163" t="str">
        <f>IF($G54=0,"",H54/$G54)</f>
        <v/>
      </c>
      <c r="Z54" s="167" t="str">
        <f>IF((I54+K54+L54+M54)=0,"",1-(M54/(I54+K54+L54+M54)))</f>
        <v/>
      </c>
      <c r="AA54" s="168" t="str">
        <f t="shared" si="11"/>
        <v/>
      </c>
      <c r="AB54" s="168" t="str">
        <f t="shared" si="2"/>
        <v/>
      </c>
      <c r="AC54" s="168" t="str">
        <f t="shared" si="3"/>
        <v/>
      </c>
      <c r="AD54" s="163" t="str">
        <f>IF(($I54+$K54+$L54)=0,"",($I54+$K54)/($I54+$K54+$L54))</f>
        <v/>
      </c>
      <c r="AE54" s="167" t="str">
        <f t="shared" si="28"/>
        <v/>
      </c>
      <c r="AF54" s="163" t="str">
        <f t="shared" si="18"/>
        <v/>
      </c>
      <c r="AG54" s="166" t="str">
        <f t="shared" si="26"/>
        <v/>
      </c>
      <c r="AH54" s="226" t="str">
        <f t="shared" si="20"/>
        <v/>
      </c>
    </row>
    <row r="55" spans="1:34" s="1" customFormat="1" ht="10.95" customHeight="1" x14ac:dyDescent="0.3">
      <c r="A55" s="561" t="s">
        <v>161</v>
      </c>
      <c r="B55" s="156" t="s">
        <v>141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4"/>
      <c r="V55" s="244"/>
      <c r="W55" s="225" t="str">
        <f t="shared" si="23"/>
        <v/>
      </c>
      <c r="X55" s="164" t="str">
        <f t="shared" si="27"/>
        <v/>
      </c>
      <c r="Y55" s="164"/>
      <c r="Z55" s="169"/>
      <c r="AA55" s="164"/>
      <c r="AB55" s="164"/>
      <c r="AC55" s="164"/>
      <c r="AD55" s="164"/>
      <c r="AE55" s="167" t="str">
        <f t="shared" si="28"/>
        <v/>
      </c>
      <c r="AF55" s="163" t="str">
        <f t="shared" si="18"/>
        <v/>
      </c>
      <c r="AG55" s="166" t="str">
        <f t="shared" si="26"/>
        <v/>
      </c>
      <c r="AH55" s="226" t="str">
        <f t="shared" si="20"/>
        <v/>
      </c>
    </row>
    <row r="56" spans="1:34" s="1" customFormat="1" ht="10.95" customHeight="1" x14ac:dyDescent="0.3">
      <c r="A56" s="561"/>
      <c r="B56" s="156" t="s">
        <v>142</v>
      </c>
      <c r="C56" s="161"/>
      <c r="D56" s="161"/>
      <c r="E56" s="161"/>
      <c r="F56" s="161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1"/>
      <c r="S56" s="161"/>
      <c r="T56" s="161"/>
      <c r="U56" s="214"/>
      <c r="V56" s="244"/>
      <c r="W56" s="225" t="str">
        <f t="shared" si="23"/>
        <v/>
      </c>
      <c r="X56" s="164"/>
      <c r="Y56" s="164"/>
      <c r="Z56" s="169"/>
      <c r="AA56" s="164"/>
      <c r="AB56" s="164"/>
      <c r="AC56" s="164"/>
      <c r="AD56" s="164"/>
      <c r="AE56" s="167" t="str">
        <f t="shared" si="28"/>
        <v/>
      </c>
      <c r="AF56" s="163" t="str">
        <f t="shared" si="18"/>
        <v/>
      </c>
      <c r="AG56" s="166" t="str">
        <f t="shared" si="26"/>
        <v/>
      </c>
      <c r="AH56" s="226" t="str">
        <f t="shared" si="20"/>
        <v/>
      </c>
    </row>
    <row r="57" spans="1:34" s="1" customFormat="1" ht="10.95" customHeight="1" x14ac:dyDescent="0.3">
      <c r="A57" s="561"/>
      <c r="B57" s="156" t="s">
        <v>143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214"/>
      <c r="V57" s="244"/>
      <c r="W57" s="225" t="str">
        <f t="shared" si="23"/>
        <v/>
      </c>
      <c r="X57" s="163" t="str">
        <f t="shared" si="27"/>
        <v/>
      </c>
      <c r="Y57" s="163" t="str">
        <f t="shared" si="33"/>
        <v/>
      </c>
      <c r="Z57" s="167" t="str">
        <f t="shared" si="34"/>
        <v/>
      </c>
      <c r="AA57" s="168" t="str">
        <f t="shared" si="11"/>
        <v/>
      </c>
      <c r="AB57" s="168" t="str">
        <f t="shared" si="2"/>
        <v/>
      </c>
      <c r="AC57" s="168" t="str">
        <f t="shared" si="3"/>
        <v/>
      </c>
      <c r="AD57" s="163" t="str">
        <f t="shared" si="35"/>
        <v/>
      </c>
      <c r="AE57" s="167" t="str">
        <f t="shared" si="28"/>
        <v/>
      </c>
      <c r="AF57" s="163" t="str">
        <f t="shared" si="18"/>
        <v/>
      </c>
      <c r="AG57" s="166" t="str">
        <f t="shared" si="26"/>
        <v/>
      </c>
      <c r="AH57" s="226" t="str">
        <f t="shared" si="20"/>
        <v/>
      </c>
    </row>
    <row r="58" spans="1:34" s="1" customFormat="1" ht="10.95" customHeight="1" x14ac:dyDescent="0.3">
      <c r="A58" s="561" t="s">
        <v>162</v>
      </c>
      <c r="B58" s="156" t="s">
        <v>141</v>
      </c>
      <c r="C58" s="161"/>
      <c r="D58" s="161"/>
      <c r="E58" s="161"/>
      <c r="F58" s="161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1"/>
      <c r="S58" s="161"/>
      <c r="T58" s="161"/>
      <c r="U58" s="214"/>
      <c r="V58" s="244"/>
      <c r="W58" s="225" t="str">
        <f t="shared" si="23"/>
        <v/>
      </c>
      <c r="X58" s="164"/>
      <c r="Y58" s="164"/>
      <c r="Z58" s="169"/>
      <c r="AA58" s="164"/>
      <c r="AB58" s="164"/>
      <c r="AC58" s="164"/>
      <c r="AD58" s="164"/>
      <c r="AE58" s="167" t="str">
        <f t="shared" si="28"/>
        <v/>
      </c>
      <c r="AF58" s="163" t="str">
        <f t="shared" si="18"/>
        <v/>
      </c>
      <c r="AG58" s="166" t="str">
        <f t="shared" si="26"/>
        <v/>
      </c>
      <c r="AH58" s="226" t="str">
        <f t="shared" si="20"/>
        <v/>
      </c>
    </row>
    <row r="59" spans="1:34" s="1" customFormat="1" ht="10.95" customHeight="1" x14ac:dyDescent="0.3">
      <c r="A59" s="561"/>
      <c r="B59" s="156" t="s">
        <v>142</v>
      </c>
      <c r="C59" s="161"/>
      <c r="D59" s="161"/>
      <c r="E59" s="161"/>
      <c r="F59" s="161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1"/>
      <c r="S59" s="161"/>
      <c r="T59" s="161"/>
      <c r="U59" s="214"/>
      <c r="V59" s="244"/>
      <c r="W59" s="225" t="str">
        <f t="shared" si="23"/>
        <v/>
      </c>
      <c r="X59" s="164"/>
      <c r="Y59" s="164"/>
      <c r="Z59" s="169"/>
      <c r="AA59" s="164"/>
      <c r="AB59" s="164"/>
      <c r="AC59" s="164"/>
      <c r="AD59" s="164"/>
      <c r="AE59" s="167" t="str">
        <f t="shared" si="28"/>
        <v/>
      </c>
      <c r="AF59" s="163" t="str">
        <f t="shared" si="18"/>
        <v/>
      </c>
      <c r="AG59" s="166" t="str">
        <f t="shared" si="26"/>
        <v/>
      </c>
      <c r="AH59" s="226" t="str">
        <f t="shared" si="20"/>
        <v/>
      </c>
    </row>
    <row r="60" spans="1:34" s="1" customFormat="1" ht="10.95" customHeight="1" x14ac:dyDescent="0.3">
      <c r="A60" s="561"/>
      <c r="B60" s="156" t="s">
        <v>143</v>
      </c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214"/>
      <c r="V60" s="244"/>
      <c r="W60" s="225" t="str">
        <f t="shared" si="23"/>
        <v/>
      </c>
      <c r="X60" s="163" t="str">
        <f t="shared" si="27"/>
        <v/>
      </c>
      <c r="Y60" s="163" t="str">
        <f t="shared" si="33"/>
        <v/>
      </c>
      <c r="Z60" s="167" t="str">
        <f t="shared" si="34"/>
        <v/>
      </c>
      <c r="AA60" s="168" t="str">
        <f t="shared" si="11"/>
        <v/>
      </c>
      <c r="AB60" s="168" t="str">
        <f t="shared" si="2"/>
        <v/>
      </c>
      <c r="AC60" s="168" t="str">
        <f t="shared" si="3"/>
        <v/>
      </c>
      <c r="AD60" s="163" t="str">
        <f t="shared" si="35"/>
        <v/>
      </c>
      <c r="AE60" s="167" t="str">
        <f t="shared" si="28"/>
        <v/>
      </c>
      <c r="AF60" s="163" t="str">
        <f t="shared" si="18"/>
        <v/>
      </c>
      <c r="AG60" s="166" t="str">
        <f t="shared" si="26"/>
        <v/>
      </c>
      <c r="AH60" s="226" t="str">
        <f t="shared" si="20"/>
        <v/>
      </c>
    </row>
    <row r="61" spans="1:34" s="1" customFormat="1" ht="10.95" customHeight="1" x14ac:dyDescent="0.3">
      <c r="A61" s="561" t="s">
        <v>163</v>
      </c>
      <c r="B61" s="156" t="s">
        <v>141</v>
      </c>
      <c r="C61" s="161"/>
      <c r="D61" s="161"/>
      <c r="E61" s="161"/>
      <c r="F61" s="161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1"/>
      <c r="S61" s="161"/>
      <c r="T61" s="161"/>
      <c r="U61" s="214"/>
      <c r="V61" s="244"/>
      <c r="W61" s="225" t="str">
        <f t="shared" si="23"/>
        <v/>
      </c>
      <c r="X61" s="164"/>
      <c r="Y61" s="164"/>
      <c r="Z61" s="169"/>
      <c r="AA61" s="164"/>
      <c r="AB61" s="164"/>
      <c r="AC61" s="164"/>
      <c r="AD61" s="164"/>
      <c r="AE61" s="167" t="str">
        <f t="shared" si="28"/>
        <v/>
      </c>
      <c r="AF61" s="163" t="str">
        <f t="shared" si="18"/>
        <v/>
      </c>
      <c r="AG61" s="166" t="str">
        <f t="shared" si="26"/>
        <v/>
      </c>
      <c r="AH61" s="226" t="str">
        <f t="shared" si="20"/>
        <v/>
      </c>
    </row>
    <row r="62" spans="1:34" s="1" customFormat="1" ht="10.95" customHeight="1" x14ac:dyDescent="0.3">
      <c r="A62" s="567"/>
      <c r="B62" s="178" t="s">
        <v>142</v>
      </c>
      <c r="C62" s="179"/>
      <c r="D62" s="179"/>
      <c r="E62" s="179"/>
      <c r="F62" s="179"/>
      <c r="G62" s="420"/>
      <c r="H62" s="420"/>
      <c r="I62" s="420"/>
      <c r="J62" s="420"/>
      <c r="K62" s="420"/>
      <c r="L62" s="420"/>
      <c r="M62" s="420"/>
      <c r="N62" s="179"/>
      <c r="O62" s="179"/>
      <c r="P62" s="179"/>
      <c r="Q62" s="179"/>
      <c r="R62" s="179"/>
      <c r="S62" s="179"/>
      <c r="T62" s="179"/>
      <c r="U62" s="217"/>
      <c r="V62" s="244"/>
      <c r="W62" s="225" t="str">
        <f t="shared" si="23"/>
        <v/>
      </c>
      <c r="X62" s="421"/>
      <c r="Y62" s="421"/>
      <c r="Z62" s="422"/>
      <c r="AA62" s="421"/>
      <c r="AB62" s="421"/>
      <c r="AC62" s="421"/>
      <c r="AD62" s="421"/>
      <c r="AE62" s="167" t="str">
        <f t="shared" si="28"/>
        <v/>
      </c>
      <c r="AF62" s="163" t="str">
        <f t="shared" si="18"/>
        <v/>
      </c>
      <c r="AG62" s="166" t="str">
        <f t="shared" si="26"/>
        <v/>
      </c>
      <c r="AH62" s="226" t="str">
        <f t="shared" si="20"/>
        <v/>
      </c>
    </row>
    <row r="63" spans="1:34" s="1" customFormat="1" ht="10.95" customHeight="1" thickBot="1" x14ac:dyDescent="0.35">
      <c r="A63" s="567"/>
      <c r="B63" s="178" t="s">
        <v>143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217"/>
      <c r="V63" s="244"/>
      <c r="W63" s="228" t="str">
        <f t="shared" si="23"/>
        <v/>
      </c>
      <c r="X63" s="180" t="str">
        <f t="shared" si="27"/>
        <v/>
      </c>
      <c r="Y63" s="180" t="str">
        <f t="shared" si="33"/>
        <v/>
      </c>
      <c r="Z63" s="181" t="str">
        <f t="shared" si="34"/>
        <v/>
      </c>
      <c r="AA63" s="182" t="str">
        <f t="shared" si="11"/>
        <v/>
      </c>
      <c r="AB63" s="182" t="str">
        <f t="shared" si="2"/>
        <v/>
      </c>
      <c r="AC63" s="182" t="str">
        <f t="shared" si="3"/>
        <v/>
      </c>
      <c r="AD63" s="180" t="str">
        <f t="shared" si="35"/>
        <v/>
      </c>
      <c r="AE63" s="181" t="str">
        <f t="shared" ref="AE63:AE74" si="36">IF((N63+O63+P63+Q63)=0,"",1-(Q63/(N63+O63+P63+Q63)))</f>
        <v/>
      </c>
      <c r="AF63" s="180" t="str">
        <f t="shared" ref="AF63:AF74" si="37">IF((N63+O63+P63)=0,"",(N63+O63)/(N63+O63+P63))</f>
        <v/>
      </c>
      <c r="AG63" s="181" t="str">
        <f t="shared" ref="AG63:AG74" si="38">IF((R63+S63+T63+U63)=0,"",1-(U63/(R63+S63+T63+U63)))</f>
        <v/>
      </c>
      <c r="AH63" s="196" t="str">
        <f t="shared" ref="AH63:AH74" si="39">IF((R63+S63+T63)=0,"",(S63+R63)/(R63+S63+T63))</f>
        <v/>
      </c>
    </row>
    <row r="64" spans="1:34" s="1" customFormat="1" ht="10.95" customHeight="1" thickTop="1" x14ac:dyDescent="0.3">
      <c r="A64" s="563" t="s">
        <v>164</v>
      </c>
      <c r="B64" s="291" t="s">
        <v>141</v>
      </c>
      <c r="C64" s="188">
        <f>C28+C31+C34+C37+C40+C43+C46+C49+C52+C55+C58+C61</f>
        <v>2</v>
      </c>
      <c r="D64" s="188">
        <f t="shared" ref="D64:U64" si="40">D28+D31+D34+D37+D40+D43+D46+D49+D52+D55+D58+D61</f>
        <v>0</v>
      </c>
      <c r="E64" s="188">
        <f t="shared" si="40"/>
        <v>0</v>
      </c>
      <c r="F64" s="188">
        <f t="shared" si="40"/>
        <v>0</v>
      </c>
      <c r="G64" s="188">
        <f t="shared" si="40"/>
        <v>0</v>
      </c>
      <c r="H64" s="188">
        <f t="shared" si="40"/>
        <v>0</v>
      </c>
      <c r="I64" s="188">
        <f t="shared" si="40"/>
        <v>0</v>
      </c>
      <c r="J64" s="188">
        <f t="shared" si="40"/>
        <v>0</v>
      </c>
      <c r="K64" s="188">
        <f t="shared" si="40"/>
        <v>0</v>
      </c>
      <c r="L64" s="188">
        <f t="shared" si="40"/>
        <v>0</v>
      </c>
      <c r="M64" s="188">
        <f t="shared" si="40"/>
        <v>0</v>
      </c>
      <c r="N64" s="188">
        <f t="shared" si="40"/>
        <v>0</v>
      </c>
      <c r="O64" s="188">
        <f t="shared" si="40"/>
        <v>0</v>
      </c>
      <c r="P64" s="188">
        <f t="shared" si="40"/>
        <v>0</v>
      </c>
      <c r="Q64" s="188">
        <f t="shared" si="40"/>
        <v>2</v>
      </c>
      <c r="R64" s="188">
        <f t="shared" si="40"/>
        <v>1</v>
      </c>
      <c r="S64" s="188">
        <f t="shared" si="40"/>
        <v>0</v>
      </c>
      <c r="T64" s="188">
        <f t="shared" si="40"/>
        <v>0</v>
      </c>
      <c r="U64" s="188">
        <f t="shared" si="40"/>
        <v>1</v>
      </c>
      <c r="V64" s="246"/>
      <c r="W64" s="233">
        <f t="shared" si="23"/>
        <v>0</v>
      </c>
      <c r="X64" s="197"/>
      <c r="Y64" s="197"/>
      <c r="Z64" s="202"/>
      <c r="AA64" s="197"/>
      <c r="AB64" s="197"/>
      <c r="AC64" s="197"/>
      <c r="AD64" s="197"/>
      <c r="AE64" s="203">
        <f t="shared" si="36"/>
        <v>0</v>
      </c>
      <c r="AF64" s="425" t="str">
        <f t="shared" si="37"/>
        <v/>
      </c>
      <c r="AG64" s="426">
        <f t="shared" si="38"/>
        <v>0.5</v>
      </c>
      <c r="AH64" s="428">
        <f t="shared" si="39"/>
        <v>1</v>
      </c>
    </row>
    <row r="65" spans="1:34" s="1" customFormat="1" ht="10.95" customHeight="1" x14ac:dyDescent="0.3">
      <c r="A65" s="564"/>
      <c r="B65" s="370" t="s">
        <v>142</v>
      </c>
      <c r="C65" s="352">
        <f>C29+C32+C35+C38+C41+C44+C47+C50+C53+C56+C59+C62</f>
        <v>43</v>
      </c>
      <c r="D65" s="352">
        <f t="shared" ref="D65:U65" si="41">D29+D32+D35+D38+D41+D44+D47+D50+D53+D56+D59+D62</f>
        <v>2</v>
      </c>
      <c r="E65" s="352">
        <f t="shared" si="41"/>
        <v>5</v>
      </c>
      <c r="F65" s="352">
        <f t="shared" si="41"/>
        <v>6</v>
      </c>
      <c r="G65" s="352">
        <f t="shared" si="41"/>
        <v>0</v>
      </c>
      <c r="H65" s="352">
        <f t="shared" si="41"/>
        <v>0</v>
      </c>
      <c r="I65" s="352">
        <f t="shared" si="41"/>
        <v>0</v>
      </c>
      <c r="J65" s="352">
        <f t="shared" si="41"/>
        <v>0</v>
      </c>
      <c r="K65" s="352">
        <f t="shared" si="41"/>
        <v>0</v>
      </c>
      <c r="L65" s="352">
        <f t="shared" si="41"/>
        <v>0</v>
      </c>
      <c r="M65" s="352">
        <f t="shared" si="41"/>
        <v>0</v>
      </c>
      <c r="N65" s="352">
        <f t="shared" si="41"/>
        <v>9</v>
      </c>
      <c r="O65" s="352">
        <f t="shared" si="41"/>
        <v>22</v>
      </c>
      <c r="P65" s="352">
        <f t="shared" si="41"/>
        <v>1</v>
      </c>
      <c r="Q65" s="352">
        <f t="shared" si="41"/>
        <v>10</v>
      </c>
      <c r="R65" s="352">
        <f t="shared" si="41"/>
        <v>7</v>
      </c>
      <c r="S65" s="352">
        <f t="shared" si="41"/>
        <v>8</v>
      </c>
      <c r="T65" s="352">
        <f t="shared" si="41"/>
        <v>2</v>
      </c>
      <c r="U65" s="352">
        <f t="shared" si="41"/>
        <v>28</v>
      </c>
      <c r="V65" s="246"/>
      <c r="W65" s="227">
        <f t="shared" si="23"/>
        <v>0.13953488372093023</v>
      </c>
      <c r="X65" s="250"/>
      <c r="Y65" s="365"/>
      <c r="Z65" s="366"/>
      <c r="AA65" s="365"/>
      <c r="AB65" s="365"/>
      <c r="AC65" s="365"/>
      <c r="AD65" s="365"/>
      <c r="AE65" s="363"/>
      <c r="AF65" s="172">
        <f t="shared" si="37"/>
        <v>0.96875</v>
      </c>
      <c r="AG65" s="204">
        <f t="shared" si="38"/>
        <v>0.37777777777777777</v>
      </c>
      <c r="AH65" s="183">
        <f t="shared" si="39"/>
        <v>0.88235294117647056</v>
      </c>
    </row>
    <row r="66" spans="1:34" s="1" customFormat="1" ht="10.95" customHeight="1" thickBot="1" x14ac:dyDescent="0.35">
      <c r="A66" s="565"/>
      <c r="B66" s="368" t="s">
        <v>143</v>
      </c>
      <c r="C66" s="171">
        <f>C30+C33+C36+C39+C42+C45+C48+C51+C54+C57+C60+C63</f>
        <v>21</v>
      </c>
      <c r="D66" s="171">
        <f t="shared" ref="D66:U66" si="42">D30+D33+D36+D39+D42+D45+D48+D51+D54+D57+D60+D63</f>
        <v>1</v>
      </c>
      <c r="E66" s="171">
        <f t="shared" si="42"/>
        <v>0</v>
      </c>
      <c r="F66" s="171">
        <f t="shared" si="42"/>
        <v>2</v>
      </c>
      <c r="G66" s="171">
        <f t="shared" si="42"/>
        <v>21</v>
      </c>
      <c r="H66" s="171">
        <f t="shared" si="42"/>
        <v>15</v>
      </c>
      <c r="I66" s="171">
        <f t="shared" si="42"/>
        <v>0</v>
      </c>
      <c r="J66" s="171">
        <f t="shared" si="42"/>
        <v>0</v>
      </c>
      <c r="K66" s="171">
        <f t="shared" si="42"/>
        <v>0</v>
      </c>
      <c r="L66" s="171">
        <f t="shared" si="42"/>
        <v>0</v>
      </c>
      <c r="M66" s="171">
        <f t="shared" si="42"/>
        <v>0</v>
      </c>
      <c r="N66" s="171">
        <f t="shared" si="42"/>
        <v>4</v>
      </c>
      <c r="O66" s="171">
        <f t="shared" si="42"/>
        <v>12</v>
      </c>
      <c r="P66" s="171">
        <f t="shared" si="42"/>
        <v>1</v>
      </c>
      <c r="Q66" s="171">
        <f t="shared" si="42"/>
        <v>2</v>
      </c>
      <c r="R66" s="171">
        <f t="shared" si="42"/>
        <v>4</v>
      </c>
      <c r="S66" s="171">
        <f t="shared" si="42"/>
        <v>8</v>
      </c>
      <c r="T66" s="171">
        <f t="shared" si="42"/>
        <v>0</v>
      </c>
      <c r="U66" s="171">
        <f t="shared" si="42"/>
        <v>7</v>
      </c>
      <c r="V66" s="246"/>
      <c r="W66" s="282">
        <f t="shared" si="23"/>
        <v>9.5238095238095233E-2</v>
      </c>
      <c r="X66" s="198">
        <f t="shared" si="27"/>
        <v>1</v>
      </c>
      <c r="Y66" s="198">
        <f t="shared" si="33"/>
        <v>0.7142857142857143</v>
      </c>
      <c r="Z66" s="199" t="str">
        <f t="shared" si="34"/>
        <v/>
      </c>
      <c r="AA66" s="200" t="str">
        <f t="shared" si="11"/>
        <v/>
      </c>
      <c r="AB66" s="200" t="str">
        <f t="shared" si="2"/>
        <v/>
      </c>
      <c r="AC66" s="200" t="str">
        <f t="shared" si="3"/>
        <v/>
      </c>
      <c r="AD66" s="198" t="str">
        <f t="shared" si="35"/>
        <v/>
      </c>
      <c r="AE66" s="199">
        <f t="shared" si="36"/>
        <v>0.89473684210526316</v>
      </c>
      <c r="AF66" s="198">
        <f t="shared" si="37"/>
        <v>0.94117647058823528</v>
      </c>
      <c r="AG66" s="199">
        <f t="shared" si="38"/>
        <v>0.63157894736842102</v>
      </c>
      <c r="AH66" s="201">
        <f t="shared" si="39"/>
        <v>1</v>
      </c>
    </row>
    <row r="67" spans="1:34" s="1" customFormat="1" ht="11.25" customHeight="1" thickTop="1" thickBot="1" x14ac:dyDescent="0.35">
      <c r="A67" s="566"/>
      <c r="B67" s="369" t="s">
        <v>151</v>
      </c>
      <c r="C67" s="177">
        <f>C64+C65+C66</f>
        <v>66</v>
      </c>
      <c r="D67" s="177">
        <f t="shared" ref="D67:U67" si="43">D64+D65+D66</f>
        <v>3</v>
      </c>
      <c r="E67" s="177">
        <f t="shared" si="43"/>
        <v>5</v>
      </c>
      <c r="F67" s="177">
        <f t="shared" si="43"/>
        <v>8</v>
      </c>
      <c r="G67" s="177">
        <f t="shared" si="43"/>
        <v>21</v>
      </c>
      <c r="H67" s="177">
        <f t="shared" si="43"/>
        <v>15</v>
      </c>
      <c r="I67" s="177">
        <f t="shared" si="43"/>
        <v>0</v>
      </c>
      <c r="J67" s="177">
        <f t="shared" si="43"/>
        <v>0</v>
      </c>
      <c r="K67" s="177">
        <f t="shared" si="43"/>
        <v>0</v>
      </c>
      <c r="L67" s="177">
        <f t="shared" si="43"/>
        <v>0</v>
      </c>
      <c r="M67" s="177">
        <f t="shared" si="43"/>
        <v>0</v>
      </c>
      <c r="N67" s="177">
        <f t="shared" si="43"/>
        <v>13</v>
      </c>
      <c r="O67" s="177">
        <f t="shared" si="43"/>
        <v>34</v>
      </c>
      <c r="P67" s="177">
        <f t="shared" si="43"/>
        <v>2</v>
      </c>
      <c r="Q67" s="177">
        <f t="shared" si="43"/>
        <v>14</v>
      </c>
      <c r="R67" s="177">
        <f t="shared" si="43"/>
        <v>12</v>
      </c>
      <c r="S67" s="177">
        <f t="shared" si="43"/>
        <v>16</v>
      </c>
      <c r="T67" s="177">
        <f t="shared" si="43"/>
        <v>2</v>
      </c>
      <c r="U67" s="177">
        <f t="shared" si="43"/>
        <v>36</v>
      </c>
      <c r="V67" s="246"/>
      <c r="W67" s="53">
        <f t="shared" si="23"/>
        <v>0.12121212121212122</v>
      </c>
      <c r="X67" s="54">
        <f>IF($C67=0,"",G67/$C66)</f>
        <v>1</v>
      </c>
      <c r="Y67" s="54">
        <f t="shared" si="33"/>
        <v>0.7142857142857143</v>
      </c>
      <c r="Z67" s="417" t="str">
        <f t="shared" si="34"/>
        <v/>
      </c>
      <c r="AA67" s="416" t="str">
        <f t="shared" si="11"/>
        <v/>
      </c>
      <c r="AB67" s="416" t="str">
        <f t="shared" si="2"/>
        <v/>
      </c>
      <c r="AC67" s="416" t="str">
        <f t="shared" si="3"/>
        <v/>
      </c>
      <c r="AD67" s="54" t="str">
        <f t="shared" si="35"/>
        <v/>
      </c>
      <c r="AE67" s="417">
        <f t="shared" si="36"/>
        <v>0.77777777777777779</v>
      </c>
      <c r="AF67" s="54">
        <f t="shared" si="37"/>
        <v>0.95918367346938771</v>
      </c>
      <c r="AG67" s="417">
        <f t="shared" si="38"/>
        <v>0.45454545454545459</v>
      </c>
      <c r="AH67" s="56">
        <f t="shared" si="39"/>
        <v>0.93333333333333335</v>
      </c>
    </row>
    <row r="68" spans="1:34" s="1" customFormat="1" ht="10.95" customHeight="1" thickTop="1" x14ac:dyDescent="0.3">
      <c r="A68" s="568" t="s">
        <v>165</v>
      </c>
      <c r="B68" s="351" t="s">
        <v>141</v>
      </c>
      <c r="C68" s="352"/>
      <c r="D68" s="352"/>
      <c r="E68" s="352"/>
      <c r="F68" s="352"/>
      <c r="G68" s="353"/>
      <c r="H68" s="353"/>
      <c r="I68" s="353"/>
      <c r="J68" s="353"/>
      <c r="K68" s="353"/>
      <c r="L68" s="353"/>
      <c r="M68" s="353"/>
      <c r="N68" s="352"/>
      <c r="O68" s="352"/>
      <c r="P68" s="352"/>
      <c r="Q68" s="352"/>
      <c r="R68" s="352"/>
      <c r="S68" s="352"/>
      <c r="T68" s="352"/>
      <c r="U68" s="354"/>
      <c r="V68" s="246"/>
      <c r="W68" s="229" t="str">
        <f t="shared" si="23"/>
        <v/>
      </c>
      <c r="X68" s="194"/>
      <c r="Y68" s="365"/>
      <c r="Z68" s="366"/>
      <c r="AA68" s="365"/>
      <c r="AB68" s="365"/>
      <c r="AC68" s="365"/>
      <c r="AD68" s="365"/>
      <c r="AE68" s="363"/>
      <c r="AF68" s="163" t="str">
        <f t="shared" si="37"/>
        <v/>
      </c>
      <c r="AG68" s="203" t="str">
        <f t="shared" si="38"/>
        <v/>
      </c>
      <c r="AH68" s="234" t="str">
        <f t="shared" si="39"/>
        <v/>
      </c>
    </row>
    <row r="69" spans="1:34" s="1" customFormat="1" ht="10.95" customHeight="1" x14ac:dyDescent="0.3">
      <c r="A69" s="561"/>
      <c r="B69" s="156" t="s">
        <v>142</v>
      </c>
      <c r="C69" s="161"/>
      <c r="D69" s="161"/>
      <c r="E69" s="161"/>
      <c r="F69" s="161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1"/>
      <c r="S69" s="161"/>
      <c r="T69" s="161"/>
      <c r="U69" s="214"/>
      <c r="V69" s="244"/>
      <c r="W69" s="225" t="str">
        <f t="shared" si="23"/>
        <v/>
      </c>
      <c r="X69" s="164"/>
      <c r="Y69" s="164"/>
      <c r="Z69" s="169"/>
      <c r="AA69" s="164"/>
      <c r="AB69" s="164"/>
      <c r="AC69" s="164"/>
      <c r="AD69" s="164"/>
      <c r="AE69" s="167" t="str">
        <f t="shared" si="36"/>
        <v/>
      </c>
      <c r="AF69" s="163" t="str">
        <f t="shared" si="37"/>
        <v/>
      </c>
      <c r="AG69" s="204" t="str">
        <f t="shared" si="38"/>
        <v/>
      </c>
      <c r="AH69" s="183" t="str">
        <f t="shared" si="39"/>
        <v/>
      </c>
    </row>
    <row r="70" spans="1:34" s="1" customFormat="1" ht="10.95" customHeight="1" x14ac:dyDescent="0.3">
      <c r="A70" s="567"/>
      <c r="B70" s="178" t="s">
        <v>143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217"/>
      <c r="V70" s="244"/>
      <c r="W70" s="228" t="str">
        <f t="shared" si="23"/>
        <v/>
      </c>
      <c r="X70" s="180" t="str">
        <f t="shared" si="27"/>
        <v/>
      </c>
      <c r="Y70" s="180" t="str">
        <f t="shared" si="33"/>
        <v/>
      </c>
      <c r="Z70" s="181" t="str">
        <f t="shared" si="34"/>
        <v/>
      </c>
      <c r="AA70" s="182" t="str">
        <f t="shared" si="11"/>
        <v/>
      </c>
      <c r="AB70" s="182" t="str">
        <f t="shared" si="2"/>
        <v/>
      </c>
      <c r="AC70" s="182" t="str">
        <f t="shared" si="3"/>
        <v/>
      </c>
      <c r="AD70" s="180" t="str">
        <f t="shared" si="35"/>
        <v/>
      </c>
      <c r="AE70" s="467" t="str">
        <f t="shared" si="36"/>
        <v/>
      </c>
      <c r="AF70" s="468" t="str">
        <f t="shared" si="37"/>
        <v/>
      </c>
      <c r="AG70" s="469" t="str">
        <f t="shared" si="38"/>
        <v/>
      </c>
      <c r="AH70" s="470" t="str">
        <f t="shared" si="39"/>
        <v/>
      </c>
    </row>
    <row r="71" spans="1:34" s="1" customFormat="1" ht="10.5" customHeight="1" x14ac:dyDescent="0.3">
      <c r="A71" s="558" t="s">
        <v>166</v>
      </c>
      <c r="B71" s="291" t="s">
        <v>141</v>
      </c>
      <c r="C71" s="188">
        <f>C68</f>
        <v>0</v>
      </c>
      <c r="D71" s="188">
        <f t="shared" ref="D71:U71" si="44">D68</f>
        <v>0</v>
      </c>
      <c r="E71" s="188">
        <f t="shared" si="44"/>
        <v>0</v>
      </c>
      <c r="F71" s="188">
        <f t="shared" si="44"/>
        <v>0</v>
      </c>
      <c r="G71" s="188">
        <f t="shared" si="44"/>
        <v>0</v>
      </c>
      <c r="H71" s="188">
        <f t="shared" si="44"/>
        <v>0</v>
      </c>
      <c r="I71" s="188">
        <f t="shared" si="44"/>
        <v>0</v>
      </c>
      <c r="J71" s="188">
        <f t="shared" si="44"/>
        <v>0</v>
      </c>
      <c r="K71" s="188">
        <f t="shared" si="44"/>
        <v>0</v>
      </c>
      <c r="L71" s="188">
        <f t="shared" si="44"/>
        <v>0</v>
      </c>
      <c r="M71" s="188">
        <f t="shared" si="44"/>
        <v>0</v>
      </c>
      <c r="N71" s="188">
        <f t="shared" si="44"/>
        <v>0</v>
      </c>
      <c r="O71" s="188">
        <f t="shared" si="44"/>
        <v>0</v>
      </c>
      <c r="P71" s="188">
        <f t="shared" si="44"/>
        <v>0</v>
      </c>
      <c r="Q71" s="188">
        <f t="shared" si="44"/>
        <v>0</v>
      </c>
      <c r="R71" s="188">
        <f t="shared" si="44"/>
        <v>0</v>
      </c>
      <c r="S71" s="188">
        <f t="shared" si="44"/>
        <v>0</v>
      </c>
      <c r="T71" s="188">
        <f t="shared" si="44"/>
        <v>0</v>
      </c>
      <c r="U71" s="188">
        <f t="shared" si="44"/>
        <v>0</v>
      </c>
      <c r="V71" s="244"/>
      <c r="W71" s="233" t="str">
        <f t="shared" si="23"/>
        <v/>
      </c>
      <c r="X71" s="197"/>
      <c r="Y71" s="197"/>
      <c r="Z71" s="202"/>
      <c r="AA71" s="197"/>
      <c r="AB71" s="197"/>
      <c r="AC71" s="197"/>
      <c r="AD71" s="197"/>
      <c r="AE71" s="471" t="str">
        <f>IF((N71+O71+P71+Q71)=0,"",1-(Q71/(N71+O71+P71+Q71)))</f>
        <v/>
      </c>
      <c r="AF71" s="472" t="str">
        <f>IF((N71+O71+P71)=0,"",(N71+O71)/(N71+O71+P71))</f>
        <v/>
      </c>
      <c r="AG71" s="475" t="str">
        <f>IF((R71+S71+T71+U71)=0,"",1-(U71/(R71+S71+T71+U71)))</f>
        <v/>
      </c>
      <c r="AH71" s="476" t="str">
        <f>IF((R71+S71+T71)=0,"",(S71+R71)/(R71+S71+T71))</f>
        <v/>
      </c>
    </row>
    <row r="72" spans="1:34" s="1" customFormat="1" ht="10.95" customHeight="1" x14ac:dyDescent="0.3">
      <c r="A72" s="559"/>
      <c r="B72" s="355" t="s">
        <v>142</v>
      </c>
      <c r="C72" s="171">
        <f>C69</f>
        <v>0</v>
      </c>
      <c r="D72" s="171">
        <f t="shared" ref="D72:U72" si="45">D69</f>
        <v>0</v>
      </c>
      <c r="E72" s="171">
        <f t="shared" si="45"/>
        <v>0</v>
      </c>
      <c r="F72" s="171">
        <f t="shared" si="45"/>
        <v>0</v>
      </c>
      <c r="G72" s="171">
        <f t="shared" si="45"/>
        <v>0</v>
      </c>
      <c r="H72" s="171">
        <f t="shared" si="45"/>
        <v>0</v>
      </c>
      <c r="I72" s="171">
        <f t="shared" si="45"/>
        <v>0</v>
      </c>
      <c r="J72" s="171">
        <f t="shared" si="45"/>
        <v>0</v>
      </c>
      <c r="K72" s="171">
        <f t="shared" si="45"/>
        <v>0</v>
      </c>
      <c r="L72" s="171">
        <f t="shared" si="45"/>
        <v>0</v>
      </c>
      <c r="M72" s="171">
        <f t="shared" si="45"/>
        <v>0</v>
      </c>
      <c r="N72" s="171">
        <f t="shared" si="45"/>
        <v>0</v>
      </c>
      <c r="O72" s="171">
        <f t="shared" si="45"/>
        <v>0</v>
      </c>
      <c r="P72" s="171">
        <f t="shared" si="45"/>
        <v>0</v>
      </c>
      <c r="Q72" s="171">
        <f t="shared" si="45"/>
        <v>0</v>
      </c>
      <c r="R72" s="171">
        <f t="shared" si="45"/>
        <v>0</v>
      </c>
      <c r="S72" s="171">
        <f t="shared" si="45"/>
        <v>0</v>
      </c>
      <c r="T72" s="171">
        <f t="shared" si="45"/>
        <v>0</v>
      </c>
      <c r="U72" s="171">
        <f t="shared" si="45"/>
        <v>0</v>
      </c>
      <c r="V72" s="246"/>
      <c r="W72" s="227" t="str">
        <f t="shared" si="23"/>
        <v/>
      </c>
      <c r="X72" s="250"/>
      <c r="Y72" s="250"/>
      <c r="Z72" s="251"/>
      <c r="AA72" s="250"/>
      <c r="AB72" s="250"/>
      <c r="AC72" s="250"/>
      <c r="AD72" s="250"/>
      <c r="AE72" s="461" t="str">
        <f t="shared" si="36"/>
        <v/>
      </c>
      <c r="AF72" s="473" t="str">
        <f t="shared" si="37"/>
        <v/>
      </c>
      <c r="AG72" s="461" t="str">
        <f t="shared" si="38"/>
        <v/>
      </c>
      <c r="AH72" s="474" t="str">
        <f t="shared" si="39"/>
        <v/>
      </c>
    </row>
    <row r="73" spans="1:34" s="1" customFormat="1" ht="10.95" customHeight="1" thickBot="1" x14ac:dyDescent="0.35">
      <c r="A73" s="559"/>
      <c r="B73" s="355" t="s">
        <v>143</v>
      </c>
      <c r="C73" s="171">
        <f>C70</f>
        <v>0</v>
      </c>
      <c r="D73" s="171">
        <f t="shared" ref="D73:U73" si="46">D70</f>
        <v>0</v>
      </c>
      <c r="E73" s="171">
        <f t="shared" si="46"/>
        <v>0</v>
      </c>
      <c r="F73" s="171">
        <f t="shared" si="46"/>
        <v>0</v>
      </c>
      <c r="G73" s="171">
        <f t="shared" si="46"/>
        <v>0</v>
      </c>
      <c r="H73" s="171">
        <f t="shared" si="46"/>
        <v>0</v>
      </c>
      <c r="I73" s="171">
        <f t="shared" si="46"/>
        <v>0</v>
      </c>
      <c r="J73" s="171">
        <f t="shared" si="46"/>
        <v>0</v>
      </c>
      <c r="K73" s="171">
        <f t="shared" si="46"/>
        <v>0</v>
      </c>
      <c r="L73" s="171">
        <f t="shared" si="46"/>
        <v>0</v>
      </c>
      <c r="M73" s="171">
        <f t="shared" si="46"/>
        <v>0</v>
      </c>
      <c r="N73" s="171">
        <f t="shared" si="46"/>
        <v>0</v>
      </c>
      <c r="O73" s="171">
        <f t="shared" si="46"/>
        <v>0</v>
      </c>
      <c r="P73" s="171">
        <f t="shared" si="46"/>
        <v>0</v>
      </c>
      <c r="Q73" s="171">
        <f t="shared" si="46"/>
        <v>0</v>
      </c>
      <c r="R73" s="171">
        <f t="shared" si="46"/>
        <v>0</v>
      </c>
      <c r="S73" s="171">
        <f t="shared" si="46"/>
        <v>0</v>
      </c>
      <c r="T73" s="171">
        <f t="shared" si="46"/>
        <v>0</v>
      </c>
      <c r="U73" s="171">
        <f t="shared" si="46"/>
        <v>0</v>
      </c>
      <c r="V73" s="246"/>
      <c r="W73" s="282" t="str">
        <f t="shared" si="23"/>
        <v/>
      </c>
      <c r="X73" s="198" t="str">
        <f t="shared" si="27"/>
        <v/>
      </c>
      <c r="Y73" s="198" t="str">
        <f t="shared" si="33"/>
        <v/>
      </c>
      <c r="Z73" s="199" t="str">
        <f t="shared" si="34"/>
        <v/>
      </c>
      <c r="AA73" s="200" t="str">
        <f t="shared" si="11"/>
        <v/>
      </c>
      <c r="AB73" s="200" t="str">
        <f t="shared" si="2"/>
        <v/>
      </c>
      <c r="AC73" s="200" t="str">
        <f t="shared" si="3"/>
        <v/>
      </c>
      <c r="AD73" s="198" t="str">
        <f t="shared" si="35"/>
        <v/>
      </c>
      <c r="AE73" s="199" t="str">
        <f t="shared" si="36"/>
        <v/>
      </c>
      <c r="AF73" s="198" t="str">
        <f t="shared" si="37"/>
        <v/>
      </c>
      <c r="AG73" s="427" t="str">
        <f t="shared" si="38"/>
        <v/>
      </c>
      <c r="AH73" s="429" t="str">
        <f t="shared" si="39"/>
        <v/>
      </c>
    </row>
    <row r="74" spans="1:34" s="1" customFormat="1" ht="10.5" customHeight="1" thickTop="1" thickBot="1" x14ac:dyDescent="0.35">
      <c r="A74" s="560"/>
      <c r="B74" s="356" t="s">
        <v>151</v>
      </c>
      <c r="C74" s="177">
        <f>C71+C72+C73</f>
        <v>0</v>
      </c>
      <c r="D74" s="177">
        <f t="shared" ref="D74:U74" si="47">D71+D72+D73</f>
        <v>0</v>
      </c>
      <c r="E74" s="177">
        <f t="shared" si="47"/>
        <v>0</v>
      </c>
      <c r="F74" s="177">
        <f t="shared" si="47"/>
        <v>0</v>
      </c>
      <c r="G74" s="177">
        <f t="shared" si="47"/>
        <v>0</v>
      </c>
      <c r="H74" s="177">
        <f t="shared" si="47"/>
        <v>0</v>
      </c>
      <c r="I74" s="177">
        <f t="shared" si="47"/>
        <v>0</v>
      </c>
      <c r="J74" s="177">
        <f t="shared" si="47"/>
        <v>0</v>
      </c>
      <c r="K74" s="177">
        <f t="shared" si="47"/>
        <v>0</v>
      </c>
      <c r="L74" s="177">
        <f t="shared" si="47"/>
        <v>0</v>
      </c>
      <c r="M74" s="177">
        <f t="shared" si="47"/>
        <v>0</v>
      </c>
      <c r="N74" s="177">
        <f t="shared" si="47"/>
        <v>0</v>
      </c>
      <c r="O74" s="177">
        <f t="shared" si="47"/>
        <v>0</v>
      </c>
      <c r="P74" s="177">
        <f t="shared" si="47"/>
        <v>0</v>
      </c>
      <c r="Q74" s="177">
        <f t="shared" si="47"/>
        <v>0</v>
      </c>
      <c r="R74" s="177">
        <f t="shared" si="47"/>
        <v>0</v>
      </c>
      <c r="S74" s="177">
        <f t="shared" si="47"/>
        <v>0</v>
      </c>
      <c r="T74" s="177">
        <f t="shared" si="47"/>
        <v>0</v>
      </c>
      <c r="U74" s="177">
        <f t="shared" si="47"/>
        <v>0</v>
      </c>
      <c r="V74" s="246"/>
      <c r="W74" s="53" t="str">
        <f t="shared" si="23"/>
        <v/>
      </c>
      <c r="X74" s="54" t="str">
        <f>IF($C74=0,"",G74/$C73)</f>
        <v/>
      </c>
      <c r="Y74" s="54" t="str">
        <f t="shared" si="33"/>
        <v/>
      </c>
      <c r="Z74" s="417" t="str">
        <f t="shared" si="34"/>
        <v/>
      </c>
      <c r="AA74" s="416" t="str">
        <f t="shared" si="11"/>
        <v/>
      </c>
      <c r="AB74" s="416" t="str">
        <f t="shared" ref="AB74" si="48">IF(AND((($I74+$K74+$L74)=0),($I74=0)),"",$J74/($I74))</f>
        <v/>
      </c>
      <c r="AC74" s="416" t="str">
        <f t="shared" si="3"/>
        <v/>
      </c>
      <c r="AD74" s="54" t="str">
        <f t="shared" si="35"/>
        <v/>
      </c>
      <c r="AE74" s="417" t="str">
        <f t="shared" si="36"/>
        <v/>
      </c>
      <c r="AF74" s="54" t="str">
        <f t="shared" si="37"/>
        <v/>
      </c>
      <c r="AG74" s="417" t="str">
        <f t="shared" si="38"/>
        <v/>
      </c>
      <c r="AH74" s="56" t="str">
        <f t="shared" si="39"/>
        <v/>
      </c>
    </row>
    <row r="75" spans="1:34" ht="6" customHeight="1" thickTop="1" x14ac:dyDescent="0.3">
      <c r="A75" s="2"/>
      <c r="B75" s="2"/>
    </row>
  </sheetData>
  <mergeCells count="31">
    <mergeCell ref="Y1:Y2"/>
    <mergeCell ref="C1:C2"/>
    <mergeCell ref="F1:F2"/>
    <mergeCell ref="W1:W2"/>
    <mergeCell ref="E1:E2"/>
    <mergeCell ref="D1:D2"/>
    <mergeCell ref="X1:X2"/>
    <mergeCell ref="A2:B2"/>
    <mergeCell ref="A9:A11"/>
    <mergeCell ref="A12:A14"/>
    <mergeCell ref="A3:A5"/>
    <mergeCell ref="A6:A8"/>
    <mergeCell ref="A24:A27"/>
    <mergeCell ref="A15:A17"/>
    <mergeCell ref="A18:A20"/>
    <mergeCell ref="A21:A23"/>
    <mergeCell ref="A28:A30"/>
    <mergeCell ref="A71:A74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64:A67"/>
    <mergeCell ref="A58:A60"/>
    <mergeCell ref="A61:A63"/>
    <mergeCell ref="A68:A70"/>
  </mergeCells>
  <printOptions horizontalCentered="1" verticalCentered="1"/>
  <pageMargins left="0.31496062992125984" right="0.31496062992125984" top="0.51181102362204722" bottom="0.15748031496062992" header="0.15748031496062992" footer="0.15748031496062992"/>
  <pageSetup paperSize="8" scale="75" orientation="landscape" r:id="rId1"/>
  <headerFooter>
    <oddHeader>&amp;C&amp;"-,Gras"TABLEAU DE BORD DE L'APPRENTISSAGE 
 Filière &amp;A</oddHeader>
  </headerFooter>
  <ignoredErrors>
    <ignoredError sqref="X6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4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2" sqref="R12"/>
    </sheetView>
  </sheetViews>
  <sheetFormatPr baseColWidth="10" defaultColWidth="11.5546875" defaultRowHeight="14.4" x14ac:dyDescent="0.3"/>
  <cols>
    <col min="1" max="1" width="40.88671875" customWidth="1"/>
    <col min="2" max="2" width="10.66406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13" t="s">
        <v>121</v>
      </c>
      <c r="S1" s="13"/>
      <c r="T1" s="13"/>
      <c r="U1" s="12"/>
      <c r="V1" s="239"/>
      <c r="W1" s="577" t="s">
        <v>122</v>
      </c>
      <c r="X1" s="577" t="s">
        <v>123</v>
      </c>
      <c r="Y1" s="590" t="s">
        <v>124</v>
      </c>
      <c r="Z1" s="8" t="s">
        <v>119</v>
      </c>
      <c r="AA1" s="9"/>
      <c r="AB1" s="9"/>
      <c r="AC1" s="8"/>
      <c r="AD1" s="7"/>
      <c r="AE1" s="7" t="s">
        <v>125</v>
      </c>
      <c r="AF1" s="6"/>
      <c r="AG1" s="81"/>
      <c r="AH1" s="6"/>
    </row>
    <row r="2" spans="1:34" ht="49.95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239"/>
      <c r="W2" s="588"/>
      <c r="X2" s="588"/>
      <c r="Y2" s="591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82" t="s">
        <v>46</v>
      </c>
      <c r="AH2" s="60" t="s">
        <v>139</v>
      </c>
    </row>
    <row r="3" spans="1:34" s="1" customFormat="1" ht="13.95" customHeight="1" thickTop="1" x14ac:dyDescent="0.3">
      <c r="A3" s="586" t="s">
        <v>167</v>
      </c>
      <c r="B3" s="210" t="s">
        <v>141</v>
      </c>
      <c r="C3" s="211">
        <v>3</v>
      </c>
      <c r="D3" s="211"/>
      <c r="E3" s="211">
        <v>3</v>
      </c>
      <c r="F3" s="211"/>
      <c r="G3" s="212"/>
      <c r="H3" s="212"/>
      <c r="I3" s="212"/>
      <c r="J3" s="212"/>
      <c r="K3" s="212"/>
      <c r="L3" s="212"/>
      <c r="M3" s="212"/>
      <c r="N3" s="211"/>
      <c r="O3" s="211"/>
      <c r="P3" s="211"/>
      <c r="Q3" s="211">
        <v>3</v>
      </c>
      <c r="R3" s="211"/>
      <c r="S3" s="211"/>
      <c r="T3" s="211"/>
      <c r="U3" s="213">
        <v>3</v>
      </c>
      <c r="V3" s="244"/>
      <c r="W3" s="132">
        <f>IF($C3=0,"",F3/$C3)</f>
        <v>0</v>
      </c>
      <c r="X3" s="140"/>
      <c r="Y3" s="140"/>
      <c r="Z3" s="141"/>
      <c r="AA3" s="140"/>
      <c r="AB3" s="140"/>
      <c r="AC3" s="140"/>
      <c r="AD3" s="140"/>
      <c r="AE3" s="142">
        <f t="shared" ref="AE3:AE53" si="0">IF((N3+O3+P3+Q3)=0,"",1-(Q3/(N3+O3+P3+Q3)))</f>
        <v>0</v>
      </c>
      <c r="AF3" s="121" t="str">
        <f>IF((N3+O3+P3)=0,"",(N3+O3)/(N3+O3+P3))</f>
        <v/>
      </c>
      <c r="AG3" s="142">
        <f t="shared" ref="AG3:AG53" si="1">IF((R3+S3+T3+U3)=0,"",1-(U3/(R3+S3+T3+U3)))</f>
        <v>0</v>
      </c>
      <c r="AH3" s="134" t="str">
        <f t="shared" ref="AH3:AH53" si="2">IF((R3+S3+T3)=0,"",(S3+R3)/(R3+S3+T3))</f>
        <v/>
      </c>
    </row>
    <row r="4" spans="1:34" s="1" customFormat="1" ht="13.95" customHeight="1" x14ac:dyDescent="0.3">
      <c r="A4" s="589"/>
      <c r="B4" s="351" t="s">
        <v>142</v>
      </c>
      <c r="C4" s="191">
        <v>19</v>
      </c>
      <c r="D4" s="191"/>
      <c r="E4" s="191">
        <v>1</v>
      </c>
      <c r="F4" s="191">
        <f>1+3</f>
        <v>4</v>
      </c>
      <c r="G4" s="192"/>
      <c r="H4" s="192"/>
      <c r="I4" s="192"/>
      <c r="J4" s="192"/>
      <c r="K4" s="192"/>
      <c r="L4" s="192"/>
      <c r="M4" s="192"/>
      <c r="N4" s="191">
        <v>2</v>
      </c>
      <c r="O4" s="191">
        <v>12</v>
      </c>
      <c r="P4" s="191">
        <v>1</v>
      </c>
      <c r="Q4" s="191">
        <v>4</v>
      </c>
      <c r="R4" s="191">
        <v>2</v>
      </c>
      <c r="S4" s="191">
        <v>4</v>
      </c>
      <c r="T4" s="191"/>
      <c r="U4" s="259">
        <v>14</v>
      </c>
      <c r="V4" s="244"/>
      <c r="W4" s="225">
        <f t="shared" ref="W4:W16" si="3">IF($C4=0,"",F4/$C4)</f>
        <v>0.21052631578947367</v>
      </c>
      <c r="X4" s="164"/>
      <c r="Y4" s="164"/>
      <c r="Z4" s="165"/>
      <c r="AA4" s="164"/>
      <c r="AB4" s="164"/>
      <c r="AC4" s="164"/>
      <c r="AD4" s="164"/>
      <c r="AE4" s="166">
        <f t="shared" si="0"/>
        <v>0.78947368421052633</v>
      </c>
      <c r="AF4" s="163">
        <f t="shared" ref="AF4:AF53" si="4">IF((N4+O4+P4)=0,"",(N4+O4)/(N4+O4+P4))</f>
        <v>0.93333333333333335</v>
      </c>
      <c r="AG4" s="166"/>
      <c r="AH4" s="226"/>
    </row>
    <row r="5" spans="1:34" s="1" customFormat="1" ht="13.95" customHeight="1" x14ac:dyDescent="0.3">
      <c r="A5" s="583"/>
      <c r="B5" s="156" t="s">
        <v>143</v>
      </c>
      <c r="C5" s="161">
        <v>29</v>
      </c>
      <c r="D5" s="161">
        <v>1</v>
      </c>
      <c r="E5" s="161"/>
      <c r="F5" s="161">
        <v>2</v>
      </c>
      <c r="G5" s="161">
        <v>26</v>
      </c>
      <c r="H5" s="161">
        <v>19</v>
      </c>
      <c r="I5" s="161"/>
      <c r="J5" s="161"/>
      <c r="K5" s="161"/>
      <c r="L5" s="161"/>
      <c r="M5" s="161"/>
      <c r="N5" s="161">
        <v>2</v>
      </c>
      <c r="O5" s="161">
        <v>9</v>
      </c>
      <c r="P5" s="161">
        <v>3</v>
      </c>
      <c r="Q5" s="161">
        <v>4</v>
      </c>
      <c r="R5" s="161">
        <v>1</v>
      </c>
      <c r="S5" s="161">
        <v>7</v>
      </c>
      <c r="T5" s="161">
        <v>1</v>
      </c>
      <c r="U5" s="214">
        <v>10</v>
      </c>
      <c r="V5" s="244"/>
      <c r="W5" s="225">
        <f t="shared" si="3"/>
        <v>6.8965517241379309E-2</v>
      </c>
      <c r="X5" s="163">
        <f t="shared" ref="W5:X40" si="5">IF($C5=0,"",G5/$C5)</f>
        <v>0.89655172413793105</v>
      </c>
      <c r="Y5" s="163">
        <f>IF($G5=0,"",H5/$G5)</f>
        <v>0.73076923076923073</v>
      </c>
      <c r="Z5" s="167" t="str">
        <f t="shared" ref="Z5:Z40" si="6">IF((I5+K5+L5+M5)=0,"",1-(M5/(I5+K5+L5+M5)))</f>
        <v/>
      </c>
      <c r="AA5" s="163" t="str">
        <f t="shared" ref="AA5:AA53" si="7">IF(AND((($I5+$K5+$L5)=0),($I5=0)),"",$I5/($I5+$L5+$K5))</f>
        <v/>
      </c>
      <c r="AB5" s="168" t="str">
        <f t="shared" ref="AB5:AB53" si="8">IF(AND((($I5+$K5+$L5)=0),($I5=0)),"",$J5/($I5))</f>
        <v/>
      </c>
      <c r="AC5" s="163" t="str">
        <f t="shared" ref="AC5:AC53" si="9">IF(AND((($I5+$K5+$L5)=0),($K5=0)),"",$K5/($K5+$L5+$I5))</f>
        <v/>
      </c>
      <c r="AD5" s="163" t="str">
        <f t="shared" ref="AD5:AD53" si="10">IF(($I5+$K5+$L5)=0,"",($I5+$K5)/($I5+$K5+$L5))</f>
        <v/>
      </c>
      <c r="AE5" s="166">
        <f t="shared" si="0"/>
        <v>0.77777777777777779</v>
      </c>
      <c r="AF5" s="163">
        <f t="shared" si="4"/>
        <v>0.7857142857142857</v>
      </c>
      <c r="AG5" s="166"/>
      <c r="AH5" s="226"/>
    </row>
    <row r="6" spans="1:34" s="1" customFormat="1" ht="13.95" customHeight="1" x14ac:dyDescent="0.3">
      <c r="A6" s="583" t="s">
        <v>168</v>
      </c>
      <c r="B6" s="156" t="s">
        <v>141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4"/>
      <c r="V6" s="244"/>
      <c r="W6" s="225" t="str">
        <f t="shared" si="3"/>
        <v/>
      </c>
      <c r="X6" s="164"/>
      <c r="Y6" s="164"/>
      <c r="Z6" s="169"/>
      <c r="AA6" s="164"/>
      <c r="AB6" s="164"/>
      <c r="AC6" s="164"/>
      <c r="AD6" s="164"/>
      <c r="AE6" s="166" t="str">
        <f t="shared" si="0"/>
        <v/>
      </c>
      <c r="AF6" s="163" t="str">
        <f t="shared" si="4"/>
        <v/>
      </c>
      <c r="AG6" s="166"/>
      <c r="AH6" s="226"/>
    </row>
    <row r="7" spans="1:34" s="1" customFormat="1" ht="13.95" customHeight="1" x14ac:dyDescent="0.3">
      <c r="A7" s="583"/>
      <c r="B7" s="156" t="s">
        <v>142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4"/>
      <c r="V7" s="244"/>
      <c r="W7" s="225" t="str">
        <f t="shared" si="3"/>
        <v/>
      </c>
      <c r="X7" s="164"/>
      <c r="Y7" s="164"/>
      <c r="Z7" s="169"/>
      <c r="AA7" s="164"/>
      <c r="AB7" s="164"/>
      <c r="AC7" s="164"/>
      <c r="AD7" s="164"/>
      <c r="AE7" s="166" t="str">
        <f t="shared" si="0"/>
        <v/>
      </c>
      <c r="AF7" s="163" t="str">
        <f t="shared" si="4"/>
        <v/>
      </c>
      <c r="AG7" s="166"/>
      <c r="AH7" s="226"/>
    </row>
    <row r="8" spans="1:34" s="1" customFormat="1" ht="13.95" customHeight="1" x14ac:dyDescent="0.3">
      <c r="A8" s="583"/>
      <c r="B8" s="156" t="s">
        <v>143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4"/>
      <c r="V8" s="244"/>
      <c r="W8" s="225" t="str">
        <f t="shared" si="3"/>
        <v/>
      </c>
      <c r="X8" s="163" t="str">
        <f>IF($C8=0,"",G8/$C8)</f>
        <v/>
      </c>
      <c r="Y8" s="163" t="str">
        <f>IF($G8=0,"",H8/$G8)</f>
        <v/>
      </c>
      <c r="Z8" s="167" t="str">
        <f>IF((I8+K8+L8+M8)=0,"",1-(M8/(I8+K8+L8+M8)))</f>
        <v/>
      </c>
      <c r="AA8" s="163" t="str">
        <f>IF(AND((($I8+$K8+$L8)=0),($I8=0)),"",$I8/($I8+$L8+$K8))</f>
        <v/>
      </c>
      <c r="AB8" s="168" t="str">
        <f>IF(AND((($I8+$K8+$L8)=0),($I8=0)),"",$J8/($I8))</f>
        <v/>
      </c>
      <c r="AC8" s="163" t="str">
        <f>IF(AND((($I8+$K8+$L8)=0),($K8=0)),"",$K8/($K8+$L8+$I8))</f>
        <v/>
      </c>
      <c r="AD8" s="163" t="str">
        <f>IF(($I8+$K8+$L8)=0,"",($I8+$K8)/($I8+$K8+$L8))</f>
        <v/>
      </c>
      <c r="AE8" s="166" t="str">
        <f t="shared" si="0"/>
        <v/>
      </c>
      <c r="AF8" s="163" t="str">
        <f t="shared" si="4"/>
        <v/>
      </c>
      <c r="AG8" s="166"/>
      <c r="AH8" s="226"/>
    </row>
    <row r="9" spans="1:34" s="1" customFormat="1" ht="13.95" customHeight="1" x14ac:dyDescent="0.3">
      <c r="A9" s="583" t="s">
        <v>169</v>
      </c>
      <c r="B9" s="156" t="s">
        <v>141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4"/>
      <c r="V9" s="244"/>
      <c r="W9" s="225" t="str">
        <f t="shared" si="3"/>
        <v/>
      </c>
      <c r="X9" s="164"/>
      <c r="Y9" s="164"/>
      <c r="Z9" s="169"/>
      <c r="AA9" s="164"/>
      <c r="AB9" s="164"/>
      <c r="AC9" s="164"/>
      <c r="AD9" s="164"/>
      <c r="AE9" s="166" t="str">
        <f t="shared" si="0"/>
        <v/>
      </c>
      <c r="AF9" s="163" t="str">
        <f t="shared" si="4"/>
        <v/>
      </c>
      <c r="AG9" s="166"/>
      <c r="AH9" s="226"/>
    </row>
    <row r="10" spans="1:34" s="1" customFormat="1" ht="13.95" customHeight="1" x14ac:dyDescent="0.3">
      <c r="A10" s="583"/>
      <c r="B10" s="156" t="s">
        <v>142</v>
      </c>
      <c r="C10" s="161"/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/>
      <c r="S10" s="161"/>
      <c r="T10" s="161"/>
      <c r="U10" s="214"/>
      <c r="V10" s="244"/>
      <c r="W10" s="225" t="str">
        <f t="shared" si="3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0"/>
        <v/>
      </c>
      <c r="AF10" s="163" t="str">
        <f t="shared" si="4"/>
        <v/>
      </c>
      <c r="AG10" s="166"/>
      <c r="AH10" s="226"/>
    </row>
    <row r="11" spans="1:34" s="1" customFormat="1" ht="13.95" customHeight="1" x14ac:dyDescent="0.3">
      <c r="A11" s="583"/>
      <c r="B11" s="156" t="s">
        <v>143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214"/>
      <c r="V11" s="244"/>
      <c r="W11" s="225" t="str">
        <f t="shared" si="3"/>
        <v/>
      </c>
      <c r="X11" s="163" t="str">
        <f>IF($C11=0,"",G11/$C11)</f>
        <v/>
      </c>
      <c r="Y11" s="163" t="str">
        <f>IF($G11=0,"",H11/$G11)</f>
        <v/>
      </c>
      <c r="Z11" s="167" t="str">
        <f t="shared" ref="Z11" si="11">IF((I11+K11+L11+M11)=0,"",1-(M11/(I11+K11+L11+M11)))</f>
        <v/>
      </c>
      <c r="AA11" s="163" t="str">
        <f>IF(AND((($I11+$K11+$L11)=0),($I11=0)),"",$I11/($I11+$L11+$K11))</f>
        <v/>
      </c>
      <c r="AB11" s="168" t="str">
        <f>IF(AND((($I11+$K11+$L11)=0),($I11=0)),"",$J11/($I11))</f>
        <v/>
      </c>
      <c r="AC11" s="163" t="str">
        <f>IF(AND((($I11+$K11+$L11)=0),($K11=0)),"",$K11/($K11+$L11+$I11))</f>
        <v/>
      </c>
      <c r="AD11" s="163" t="str">
        <f>IF(($I11+$K11+$L11)=0,"",($I11+$K11)/($I11+$K11+$L11))</f>
        <v/>
      </c>
      <c r="AE11" s="166" t="str">
        <f t="shared" si="0"/>
        <v/>
      </c>
      <c r="AF11" s="163" t="str">
        <f t="shared" si="4"/>
        <v/>
      </c>
      <c r="AG11" s="166"/>
      <c r="AH11" s="226"/>
    </row>
    <row r="12" spans="1:34" s="1" customFormat="1" x14ac:dyDescent="0.3">
      <c r="A12" s="583" t="s">
        <v>170</v>
      </c>
      <c r="B12" s="156" t="s">
        <v>141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4"/>
      <c r="V12" s="244"/>
      <c r="W12" s="225" t="str">
        <f t="shared" si="3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0"/>
        <v/>
      </c>
      <c r="AF12" s="163" t="str">
        <f t="shared" si="4"/>
        <v/>
      </c>
      <c r="AG12" s="166"/>
      <c r="AH12" s="226"/>
    </row>
    <row r="13" spans="1:34" s="1" customFormat="1" x14ac:dyDescent="0.3">
      <c r="A13" s="583"/>
      <c r="B13" s="156" t="s">
        <v>142</v>
      </c>
      <c r="C13" s="161"/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1"/>
      <c r="S13" s="161"/>
      <c r="T13" s="161"/>
      <c r="U13" s="214"/>
      <c r="V13" s="244"/>
      <c r="W13" s="225" t="str">
        <f t="shared" si="3"/>
        <v/>
      </c>
      <c r="X13" s="164"/>
      <c r="Y13" s="164"/>
      <c r="Z13" s="169"/>
      <c r="AA13" s="164"/>
      <c r="AB13" s="164"/>
      <c r="AC13" s="164"/>
      <c r="AD13" s="164"/>
      <c r="AE13" s="166" t="str">
        <f t="shared" si="0"/>
        <v/>
      </c>
      <c r="AF13" s="163" t="str">
        <f t="shared" si="4"/>
        <v/>
      </c>
      <c r="AG13" s="166"/>
      <c r="AH13" s="226"/>
    </row>
    <row r="14" spans="1:34" s="1" customFormat="1" x14ac:dyDescent="0.3">
      <c r="A14" s="583"/>
      <c r="B14" s="156" t="s">
        <v>143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214"/>
      <c r="V14" s="244"/>
      <c r="W14" s="225" t="str">
        <f t="shared" si="3"/>
        <v/>
      </c>
      <c r="X14" s="163" t="str">
        <f t="shared" si="5"/>
        <v/>
      </c>
      <c r="Y14" s="163" t="str">
        <f t="shared" ref="Y14" si="12">IF($G14=0,"",H14/$G14)</f>
        <v/>
      </c>
      <c r="Z14" s="167" t="str">
        <f t="shared" ref="Z14" si="13">IF((I14+K14+L14+M14)=0,"",1-(M14/(I14+K14+L14+M14)))</f>
        <v/>
      </c>
      <c r="AA14" s="163" t="str">
        <f t="shared" si="7"/>
        <v/>
      </c>
      <c r="AB14" s="168" t="str">
        <f t="shared" si="8"/>
        <v/>
      </c>
      <c r="AC14" s="163" t="str">
        <f t="shared" si="9"/>
        <v/>
      </c>
      <c r="AD14" s="163" t="str">
        <f t="shared" si="10"/>
        <v/>
      </c>
      <c r="AE14" s="166" t="str">
        <f t="shared" si="0"/>
        <v/>
      </c>
      <c r="AF14" s="163" t="str">
        <f t="shared" si="4"/>
        <v/>
      </c>
      <c r="AG14" s="166"/>
      <c r="AH14" s="226"/>
    </row>
    <row r="15" spans="1:34" s="1" customFormat="1" ht="13.95" customHeight="1" x14ac:dyDescent="0.3">
      <c r="A15" s="583" t="s">
        <v>171</v>
      </c>
      <c r="B15" s="156" t="s">
        <v>141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4"/>
      <c r="V15" s="244"/>
      <c r="W15" s="228" t="str">
        <f t="shared" si="3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0"/>
        <v/>
      </c>
      <c r="AF15" s="163" t="str">
        <f t="shared" si="4"/>
        <v/>
      </c>
      <c r="AG15" s="166"/>
      <c r="AH15" s="226"/>
    </row>
    <row r="16" spans="1:34" s="1" customFormat="1" ht="13.95" customHeight="1" x14ac:dyDescent="0.3">
      <c r="A16" s="585"/>
      <c r="B16" s="178" t="s">
        <v>142</v>
      </c>
      <c r="C16" s="179"/>
      <c r="D16" s="179"/>
      <c r="E16" s="179"/>
      <c r="F16" s="179"/>
      <c r="G16" s="420"/>
      <c r="H16" s="420"/>
      <c r="I16" s="420"/>
      <c r="J16" s="420"/>
      <c r="K16" s="420"/>
      <c r="L16" s="420"/>
      <c r="M16" s="420"/>
      <c r="N16" s="179"/>
      <c r="O16" s="179"/>
      <c r="P16" s="179"/>
      <c r="Q16" s="179"/>
      <c r="R16" s="179"/>
      <c r="S16" s="179"/>
      <c r="T16" s="179"/>
      <c r="U16" s="217"/>
      <c r="V16" s="244"/>
      <c r="W16" s="229" t="str">
        <f t="shared" si="3"/>
        <v/>
      </c>
      <c r="X16" s="421"/>
      <c r="Y16" s="421"/>
      <c r="Z16" s="422"/>
      <c r="AA16" s="421"/>
      <c r="AB16" s="421"/>
      <c r="AC16" s="421"/>
      <c r="AD16" s="421"/>
      <c r="AE16" s="166" t="str">
        <f t="shared" si="0"/>
        <v/>
      </c>
      <c r="AF16" s="163" t="str">
        <f t="shared" si="4"/>
        <v/>
      </c>
      <c r="AG16" s="166"/>
      <c r="AH16" s="226"/>
    </row>
    <row r="17" spans="1:34" s="1" customFormat="1" ht="13.95" customHeight="1" thickBot="1" x14ac:dyDescent="0.35">
      <c r="A17" s="585"/>
      <c r="B17" s="178" t="s">
        <v>143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217"/>
      <c r="V17" s="244"/>
      <c r="W17" s="228" t="str">
        <f t="shared" si="5"/>
        <v/>
      </c>
      <c r="X17" s="180" t="str">
        <f t="shared" si="5"/>
        <v/>
      </c>
      <c r="Y17" s="180" t="str">
        <f t="shared" ref="Y17:Y40" si="14">IF($G17=0,"",H17/$G17)</f>
        <v/>
      </c>
      <c r="Z17" s="181" t="str">
        <f t="shared" si="6"/>
        <v/>
      </c>
      <c r="AA17" s="180" t="str">
        <f t="shared" si="7"/>
        <v/>
      </c>
      <c r="AB17" s="182" t="str">
        <f t="shared" si="8"/>
        <v/>
      </c>
      <c r="AC17" s="180" t="str">
        <f t="shared" si="9"/>
        <v/>
      </c>
      <c r="AD17" s="180" t="str">
        <f t="shared" si="10"/>
        <v/>
      </c>
      <c r="AE17" s="374" t="str">
        <f t="shared" si="0"/>
        <v/>
      </c>
      <c r="AF17" s="180" t="str">
        <f t="shared" si="4"/>
        <v/>
      </c>
      <c r="AG17" s="181" t="str">
        <f t="shared" si="1"/>
        <v/>
      </c>
      <c r="AH17" s="196" t="str">
        <f t="shared" si="2"/>
        <v/>
      </c>
    </row>
    <row r="18" spans="1:34" ht="13.95" customHeight="1" thickTop="1" x14ac:dyDescent="0.3">
      <c r="A18" s="580" t="s">
        <v>172</v>
      </c>
      <c r="B18" s="187" t="s">
        <v>141</v>
      </c>
      <c r="C18" s="188">
        <f>C3+C6+C9+C12+C15</f>
        <v>3</v>
      </c>
      <c r="D18" s="188">
        <f t="shared" ref="D18:U18" si="15">D3+D6+D9+D12+D15</f>
        <v>0</v>
      </c>
      <c r="E18" s="188">
        <f t="shared" si="15"/>
        <v>3</v>
      </c>
      <c r="F18" s="188">
        <f t="shared" si="15"/>
        <v>0</v>
      </c>
      <c r="G18" s="188">
        <f t="shared" si="15"/>
        <v>0</v>
      </c>
      <c r="H18" s="188">
        <f t="shared" si="15"/>
        <v>0</v>
      </c>
      <c r="I18" s="188">
        <f t="shared" si="15"/>
        <v>0</v>
      </c>
      <c r="J18" s="188">
        <f t="shared" si="15"/>
        <v>0</v>
      </c>
      <c r="K18" s="188">
        <f t="shared" si="15"/>
        <v>0</v>
      </c>
      <c r="L18" s="188">
        <f t="shared" si="15"/>
        <v>0</v>
      </c>
      <c r="M18" s="188">
        <f t="shared" si="15"/>
        <v>0</v>
      </c>
      <c r="N18" s="188">
        <f t="shared" si="15"/>
        <v>0</v>
      </c>
      <c r="O18" s="188">
        <f t="shared" si="15"/>
        <v>0</v>
      </c>
      <c r="P18" s="188">
        <f t="shared" si="15"/>
        <v>0</v>
      </c>
      <c r="Q18" s="188">
        <f t="shared" si="15"/>
        <v>3</v>
      </c>
      <c r="R18" s="188">
        <f t="shared" si="15"/>
        <v>0</v>
      </c>
      <c r="S18" s="188">
        <f t="shared" si="15"/>
        <v>0</v>
      </c>
      <c r="T18" s="188">
        <f t="shared" si="15"/>
        <v>0</v>
      </c>
      <c r="U18" s="188">
        <f t="shared" si="15"/>
        <v>3</v>
      </c>
      <c r="V18" s="245"/>
      <c r="W18" s="233">
        <f t="shared" si="5"/>
        <v>0</v>
      </c>
      <c r="X18" s="197"/>
      <c r="Y18" s="197"/>
      <c r="Z18" s="202"/>
      <c r="AA18" s="197"/>
      <c r="AB18" s="197"/>
      <c r="AC18" s="197"/>
      <c r="AD18" s="197"/>
      <c r="AE18" s="203">
        <f t="shared" si="0"/>
        <v>0</v>
      </c>
      <c r="AF18" s="195" t="str">
        <f t="shared" si="4"/>
        <v/>
      </c>
      <c r="AG18" s="203">
        <f t="shared" si="1"/>
        <v>0</v>
      </c>
      <c r="AH18" s="234" t="str">
        <f t="shared" si="2"/>
        <v/>
      </c>
    </row>
    <row r="19" spans="1:34" ht="13.95" customHeight="1" x14ac:dyDescent="0.3">
      <c r="A19" s="587"/>
      <c r="B19" s="373" t="s">
        <v>142</v>
      </c>
      <c r="C19" s="352">
        <f>C4+C7+C10+C13+C16</f>
        <v>19</v>
      </c>
      <c r="D19" s="352">
        <f t="shared" ref="D19:U19" si="16">D4+D7+D10+D13+D16</f>
        <v>0</v>
      </c>
      <c r="E19" s="352">
        <f t="shared" si="16"/>
        <v>1</v>
      </c>
      <c r="F19" s="352">
        <f t="shared" si="16"/>
        <v>4</v>
      </c>
      <c r="G19" s="352">
        <f t="shared" si="16"/>
        <v>0</v>
      </c>
      <c r="H19" s="352">
        <f t="shared" si="16"/>
        <v>0</v>
      </c>
      <c r="I19" s="352">
        <f t="shared" si="16"/>
        <v>0</v>
      </c>
      <c r="J19" s="352">
        <f t="shared" si="16"/>
        <v>0</v>
      </c>
      <c r="K19" s="352">
        <f t="shared" si="16"/>
        <v>0</v>
      </c>
      <c r="L19" s="352">
        <f t="shared" si="16"/>
        <v>0</v>
      </c>
      <c r="M19" s="352">
        <f t="shared" si="16"/>
        <v>0</v>
      </c>
      <c r="N19" s="352">
        <f t="shared" si="16"/>
        <v>2</v>
      </c>
      <c r="O19" s="352">
        <f t="shared" si="16"/>
        <v>12</v>
      </c>
      <c r="P19" s="352">
        <f t="shared" si="16"/>
        <v>1</v>
      </c>
      <c r="Q19" s="352">
        <f t="shared" si="16"/>
        <v>4</v>
      </c>
      <c r="R19" s="352">
        <f t="shared" si="16"/>
        <v>2</v>
      </c>
      <c r="S19" s="352">
        <f t="shared" si="16"/>
        <v>4</v>
      </c>
      <c r="T19" s="352">
        <f t="shared" si="16"/>
        <v>0</v>
      </c>
      <c r="U19" s="352">
        <f t="shared" si="16"/>
        <v>14</v>
      </c>
      <c r="V19" s="245"/>
      <c r="W19" s="227">
        <f t="shared" si="5"/>
        <v>0.21052631578947367</v>
      </c>
      <c r="X19" s="250"/>
      <c r="Y19" s="250"/>
      <c r="Z19" s="251"/>
      <c r="AA19" s="250"/>
      <c r="AB19" s="250"/>
      <c r="AC19" s="250"/>
      <c r="AD19" s="250"/>
      <c r="AE19" s="204">
        <f t="shared" si="0"/>
        <v>0.78947368421052633</v>
      </c>
      <c r="AF19" s="172">
        <f t="shared" si="4"/>
        <v>0.93333333333333335</v>
      </c>
      <c r="AG19" s="204">
        <f t="shared" si="1"/>
        <v>0.30000000000000004</v>
      </c>
      <c r="AH19" s="183">
        <f t="shared" si="2"/>
        <v>1</v>
      </c>
    </row>
    <row r="20" spans="1:34" ht="13.95" customHeight="1" thickBot="1" x14ac:dyDescent="0.35">
      <c r="A20" s="581"/>
      <c r="B20" s="170" t="s">
        <v>143</v>
      </c>
      <c r="C20" s="171">
        <f>C5+C8+C11+C14+C17</f>
        <v>29</v>
      </c>
      <c r="D20" s="171">
        <f t="shared" ref="D20:U20" si="17">D5+D8+D11+D14+D17</f>
        <v>1</v>
      </c>
      <c r="E20" s="171">
        <f t="shared" si="17"/>
        <v>0</v>
      </c>
      <c r="F20" s="171">
        <f t="shared" si="17"/>
        <v>2</v>
      </c>
      <c r="G20" s="171">
        <f t="shared" si="17"/>
        <v>26</v>
      </c>
      <c r="H20" s="171">
        <f t="shared" si="17"/>
        <v>19</v>
      </c>
      <c r="I20" s="171">
        <f t="shared" si="17"/>
        <v>0</v>
      </c>
      <c r="J20" s="171">
        <f t="shared" si="17"/>
        <v>0</v>
      </c>
      <c r="K20" s="171">
        <f t="shared" si="17"/>
        <v>0</v>
      </c>
      <c r="L20" s="171">
        <f t="shared" si="17"/>
        <v>0</v>
      </c>
      <c r="M20" s="171">
        <f t="shared" si="17"/>
        <v>0</v>
      </c>
      <c r="N20" s="171">
        <f t="shared" si="17"/>
        <v>2</v>
      </c>
      <c r="O20" s="171">
        <f t="shared" si="17"/>
        <v>9</v>
      </c>
      <c r="P20" s="171">
        <f t="shared" si="17"/>
        <v>3</v>
      </c>
      <c r="Q20" s="171">
        <f t="shared" si="17"/>
        <v>4</v>
      </c>
      <c r="R20" s="171">
        <f t="shared" si="17"/>
        <v>1</v>
      </c>
      <c r="S20" s="171">
        <f t="shared" si="17"/>
        <v>7</v>
      </c>
      <c r="T20" s="171">
        <f t="shared" si="17"/>
        <v>1</v>
      </c>
      <c r="U20" s="171">
        <f t="shared" si="17"/>
        <v>10</v>
      </c>
      <c r="V20" s="245"/>
      <c r="W20" s="282">
        <f t="shared" si="5"/>
        <v>6.8965517241379309E-2</v>
      </c>
      <c r="X20" s="198">
        <f>IF($C20=0,"",G20/$C20)</f>
        <v>0.89655172413793105</v>
      </c>
      <c r="Y20" s="198">
        <f t="shared" si="14"/>
        <v>0.73076923076923073</v>
      </c>
      <c r="Z20" s="199" t="str">
        <f t="shared" si="6"/>
        <v/>
      </c>
      <c r="AA20" s="198" t="str">
        <f t="shared" si="7"/>
        <v/>
      </c>
      <c r="AB20" s="200" t="str">
        <f t="shared" si="8"/>
        <v/>
      </c>
      <c r="AC20" s="198" t="str">
        <f t="shared" si="9"/>
        <v/>
      </c>
      <c r="AD20" s="198" t="str">
        <f t="shared" si="10"/>
        <v/>
      </c>
      <c r="AE20" s="199">
        <f t="shared" si="0"/>
        <v>0.77777777777777779</v>
      </c>
      <c r="AF20" s="198">
        <f t="shared" si="4"/>
        <v>0.7857142857142857</v>
      </c>
      <c r="AG20" s="199">
        <f t="shared" si="1"/>
        <v>0.47368421052631582</v>
      </c>
      <c r="AH20" s="201">
        <f t="shared" si="2"/>
        <v>0.88888888888888884</v>
      </c>
    </row>
    <row r="21" spans="1:34" s="1" customFormat="1" ht="10.95" customHeight="1" thickTop="1" thickBot="1" x14ac:dyDescent="0.35">
      <c r="A21" s="582"/>
      <c r="B21" s="176" t="s">
        <v>151</v>
      </c>
      <c r="C21" s="177">
        <f>C18+C19+C20</f>
        <v>51</v>
      </c>
      <c r="D21" s="177">
        <f t="shared" ref="D21:V21" si="18">D18+D19+D20</f>
        <v>1</v>
      </c>
      <c r="E21" s="177">
        <f t="shared" si="18"/>
        <v>4</v>
      </c>
      <c r="F21" s="177">
        <f t="shared" si="18"/>
        <v>6</v>
      </c>
      <c r="G21" s="177">
        <f t="shared" si="18"/>
        <v>26</v>
      </c>
      <c r="H21" s="177">
        <f t="shared" si="18"/>
        <v>19</v>
      </c>
      <c r="I21" s="177">
        <f t="shared" si="18"/>
        <v>0</v>
      </c>
      <c r="J21" s="177">
        <f t="shared" si="18"/>
        <v>0</v>
      </c>
      <c r="K21" s="177">
        <f t="shared" si="18"/>
        <v>0</v>
      </c>
      <c r="L21" s="177">
        <f t="shared" si="18"/>
        <v>0</v>
      </c>
      <c r="M21" s="177">
        <f t="shared" si="18"/>
        <v>0</v>
      </c>
      <c r="N21" s="177">
        <f t="shared" si="18"/>
        <v>4</v>
      </c>
      <c r="O21" s="177">
        <f t="shared" si="18"/>
        <v>21</v>
      </c>
      <c r="P21" s="177">
        <f t="shared" si="18"/>
        <v>4</v>
      </c>
      <c r="Q21" s="177">
        <f t="shared" si="18"/>
        <v>11</v>
      </c>
      <c r="R21" s="177">
        <f t="shared" si="18"/>
        <v>3</v>
      </c>
      <c r="S21" s="177">
        <f t="shared" si="18"/>
        <v>11</v>
      </c>
      <c r="T21" s="177">
        <f t="shared" si="18"/>
        <v>1</v>
      </c>
      <c r="U21" s="177">
        <f t="shared" si="18"/>
        <v>27</v>
      </c>
      <c r="V21" s="424">
        <f t="shared" si="18"/>
        <v>0</v>
      </c>
      <c r="W21" s="53">
        <f t="shared" si="5"/>
        <v>0.11764705882352941</v>
      </c>
      <c r="X21" s="416">
        <f>IF($C21=0,"",G21/$C20)</f>
        <v>0.89655172413793105</v>
      </c>
      <c r="Y21" s="54">
        <f t="shared" si="14"/>
        <v>0.73076923076923073</v>
      </c>
      <c r="Z21" s="55" t="str">
        <f t="shared" si="6"/>
        <v/>
      </c>
      <c r="AA21" s="54" t="str">
        <f t="shared" si="7"/>
        <v/>
      </c>
      <c r="AB21" s="416" t="str">
        <f t="shared" si="8"/>
        <v/>
      </c>
      <c r="AC21" s="54" t="str">
        <f t="shared" si="9"/>
        <v/>
      </c>
      <c r="AD21" s="54" t="str">
        <f t="shared" si="10"/>
        <v/>
      </c>
      <c r="AE21" s="417">
        <f t="shared" si="0"/>
        <v>0.72499999999999998</v>
      </c>
      <c r="AF21" s="54">
        <f t="shared" si="4"/>
        <v>0.86206896551724133</v>
      </c>
      <c r="AG21" s="417">
        <f t="shared" si="1"/>
        <v>0.3571428571428571</v>
      </c>
      <c r="AH21" s="56">
        <f t="shared" si="2"/>
        <v>0.93333333333333335</v>
      </c>
    </row>
    <row r="22" spans="1:34" s="1" customFormat="1" ht="13.95" customHeight="1" thickTop="1" x14ac:dyDescent="0.3">
      <c r="A22" s="586" t="s">
        <v>173</v>
      </c>
      <c r="B22" s="210" t="s">
        <v>141</v>
      </c>
      <c r="C22" s="211">
        <v>1</v>
      </c>
      <c r="D22" s="211"/>
      <c r="E22" s="211">
        <v>1</v>
      </c>
      <c r="F22" s="211"/>
      <c r="G22" s="212"/>
      <c r="H22" s="212"/>
      <c r="I22" s="212"/>
      <c r="J22" s="212"/>
      <c r="K22" s="212"/>
      <c r="L22" s="212"/>
      <c r="M22" s="212"/>
      <c r="N22" s="211"/>
      <c r="O22" s="211"/>
      <c r="P22" s="211"/>
      <c r="Q22" s="211">
        <v>1</v>
      </c>
      <c r="R22" s="211"/>
      <c r="S22" s="211"/>
      <c r="T22" s="211">
        <v>1</v>
      </c>
      <c r="U22" s="213"/>
      <c r="V22" s="244"/>
      <c r="W22" s="229">
        <f t="shared" si="5"/>
        <v>0</v>
      </c>
      <c r="X22" s="194"/>
      <c r="Y22" s="194"/>
      <c r="Z22" s="230"/>
      <c r="AA22" s="194"/>
      <c r="AB22" s="194"/>
      <c r="AC22" s="194"/>
      <c r="AD22" s="194"/>
      <c r="AE22" s="363">
        <f t="shared" si="0"/>
        <v>0</v>
      </c>
      <c r="AF22" s="193" t="str">
        <f t="shared" si="4"/>
        <v/>
      </c>
      <c r="AG22" s="231">
        <f t="shared" si="1"/>
        <v>1</v>
      </c>
      <c r="AH22" s="232">
        <f t="shared" si="2"/>
        <v>0</v>
      </c>
    </row>
    <row r="23" spans="1:34" s="1" customFormat="1" ht="13.95" customHeight="1" x14ac:dyDescent="0.3">
      <c r="A23" s="589"/>
      <c r="B23" s="351" t="s">
        <v>142</v>
      </c>
      <c r="C23" s="191">
        <v>10</v>
      </c>
      <c r="D23" s="191"/>
      <c r="E23" s="191">
        <v>3</v>
      </c>
      <c r="F23" s="191">
        <v>6</v>
      </c>
      <c r="G23" s="192"/>
      <c r="H23" s="192"/>
      <c r="I23" s="192"/>
      <c r="J23" s="192"/>
      <c r="K23" s="192"/>
      <c r="L23" s="192"/>
      <c r="M23" s="192"/>
      <c r="N23" s="191">
        <v>4</v>
      </c>
      <c r="O23" s="191">
        <v>6</v>
      </c>
      <c r="P23" s="191"/>
      <c r="Q23" s="191">
        <v>0</v>
      </c>
      <c r="R23" s="191">
        <v>4</v>
      </c>
      <c r="S23" s="191">
        <v>2</v>
      </c>
      <c r="T23" s="191">
        <v>1</v>
      </c>
      <c r="U23" s="259">
        <v>3</v>
      </c>
      <c r="V23" s="244"/>
      <c r="W23" s="225">
        <f t="shared" si="5"/>
        <v>0.6</v>
      </c>
      <c r="X23" s="164"/>
      <c r="Y23" s="164"/>
      <c r="Z23" s="169"/>
      <c r="AA23" s="164"/>
      <c r="AB23" s="164"/>
      <c r="AC23" s="164"/>
      <c r="AD23" s="164"/>
      <c r="AE23" s="204">
        <f t="shared" si="0"/>
        <v>1</v>
      </c>
      <c r="AF23" s="163">
        <f t="shared" si="4"/>
        <v>1</v>
      </c>
      <c r="AG23" s="167">
        <f t="shared" si="1"/>
        <v>0.7</v>
      </c>
      <c r="AH23" s="226">
        <f t="shared" si="2"/>
        <v>0.8571428571428571</v>
      </c>
    </row>
    <row r="24" spans="1:34" s="1" customFormat="1" ht="13.95" customHeight="1" x14ac:dyDescent="0.3">
      <c r="A24" s="583"/>
      <c r="B24" s="156" t="s">
        <v>143</v>
      </c>
      <c r="C24" s="161">
        <v>9</v>
      </c>
      <c r="D24" s="161"/>
      <c r="E24" s="161"/>
      <c r="F24" s="161">
        <v>1</v>
      </c>
      <c r="G24" s="161">
        <v>9</v>
      </c>
      <c r="H24" s="161">
        <v>7</v>
      </c>
      <c r="I24" s="161"/>
      <c r="J24" s="209"/>
      <c r="K24" s="161"/>
      <c r="L24" s="161"/>
      <c r="M24" s="161"/>
      <c r="N24" s="161"/>
      <c r="O24" s="161">
        <v>5</v>
      </c>
      <c r="P24" s="161"/>
      <c r="Q24" s="161">
        <v>2</v>
      </c>
      <c r="R24" s="161"/>
      <c r="S24" s="161">
        <v>5</v>
      </c>
      <c r="T24" s="161">
        <v>1</v>
      </c>
      <c r="U24" s="214">
        <v>3</v>
      </c>
      <c r="V24" s="244"/>
      <c r="W24" s="225">
        <f t="shared" si="5"/>
        <v>0.1111111111111111</v>
      </c>
      <c r="X24" s="168">
        <f t="shared" si="5"/>
        <v>1</v>
      </c>
      <c r="Y24" s="163">
        <f t="shared" si="14"/>
        <v>0.77777777777777779</v>
      </c>
      <c r="Z24" s="167" t="str">
        <f t="shared" si="6"/>
        <v/>
      </c>
      <c r="AA24" s="163" t="str">
        <f t="shared" si="7"/>
        <v/>
      </c>
      <c r="AB24" s="168" t="str">
        <f t="shared" si="8"/>
        <v/>
      </c>
      <c r="AC24" s="163" t="str">
        <f t="shared" si="9"/>
        <v/>
      </c>
      <c r="AD24" s="163" t="str">
        <f t="shared" si="10"/>
        <v/>
      </c>
      <c r="AE24" s="204">
        <f t="shared" si="0"/>
        <v>0.7142857142857143</v>
      </c>
      <c r="AF24" s="163">
        <f t="shared" si="4"/>
        <v>1</v>
      </c>
      <c r="AG24" s="167">
        <f t="shared" si="1"/>
        <v>0.66666666666666674</v>
      </c>
      <c r="AH24" s="226">
        <f t="shared" si="2"/>
        <v>0.83333333333333337</v>
      </c>
    </row>
    <row r="25" spans="1:34" s="1" customFormat="1" ht="13.95" customHeight="1" x14ac:dyDescent="0.3">
      <c r="A25" s="583" t="s">
        <v>174</v>
      </c>
      <c r="B25" s="156" t="s">
        <v>141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4"/>
      <c r="V25" s="244"/>
      <c r="W25" s="225" t="str">
        <f t="shared" si="5"/>
        <v/>
      </c>
      <c r="X25" s="164"/>
      <c r="Y25" s="164"/>
      <c r="Z25" s="169"/>
      <c r="AA25" s="164"/>
      <c r="AB25" s="164"/>
      <c r="AC25" s="164"/>
      <c r="AD25" s="164"/>
      <c r="AE25" s="204" t="str">
        <f t="shared" si="0"/>
        <v/>
      </c>
      <c r="AF25" s="163" t="str">
        <f t="shared" si="4"/>
        <v/>
      </c>
      <c r="AG25" s="167" t="str">
        <f t="shared" si="1"/>
        <v/>
      </c>
      <c r="AH25" s="226" t="str">
        <f t="shared" si="2"/>
        <v/>
      </c>
    </row>
    <row r="26" spans="1:34" s="1" customFormat="1" ht="13.95" customHeight="1" x14ac:dyDescent="0.3">
      <c r="A26" s="583"/>
      <c r="B26" s="156" t="s">
        <v>142</v>
      </c>
      <c r="C26" s="161"/>
      <c r="D26" s="161"/>
      <c r="E26" s="161"/>
      <c r="F26" s="161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1"/>
      <c r="S26" s="161"/>
      <c r="T26" s="161"/>
      <c r="U26" s="214"/>
      <c r="V26" s="244"/>
      <c r="W26" s="225" t="str">
        <f t="shared" si="5"/>
        <v/>
      </c>
      <c r="X26" s="164"/>
      <c r="Y26" s="164"/>
      <c r="Z26" s="169"/>
      <c r="AA26" s="164"/>
      <c r="AB26" s="164"/>
      <c r="AC26" s="164"/>
      <c r="AD26" s="164"/>
      <c r="AE26" s="204" t="str">
        <f t="shared" si="0"/>
        <v/>
      </c>
      <c r="AF26" s="163" t="str">
        <f t="shared" si="4"/>
        <v/>
      </c>
      <c r="AG26" s="167" t="str">
        <f t="shared" si="1"/>
        <v/>
      </c>
      <c r="AH26" s="226" t="str">
        <f t="shared" si="2"/>
        <v/>
      </c>
    </row>
    <row r="27" spans="1:34" s="1" customFormat="1" ht="13.95" customHeight="1" x14ac:dyDescent="0.3">
      <c r="A27" s="583"/>
      <c r="B27" s="156" t="s">
        <v>143</v>
      </c>
      <c r="C27" s="161"/>
      <c r="D27" s="161"/>
      <c r="E27" s="161"/>
      <c r="F27" s="161"/>
      <c r="G27" s="161"/>
      <c r="H27" s="161"/>
      <c r="I27" s="161"/>
      <c r="J27" s="209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214"/>
      <c r="V27" s="244"/>
      <c r="W27" s="225" t="str">
        <f t="shared" si="5"/>
        <v/>
      </c>
      <c r="X27" s="168" t="str">
        <f t="shared" si="5"/>
        <v/>
      </c>
      <c r="Y27" s="163" t="str">
        <f t="shared" si="14"/>
        <v/>
      </c>
      <c r="Z27" s="167" t="str">
        <f t="shared" si="6"/>
        <v/>
      </c>
      <c r="AA27" s="163" t="str">
        <f t="shared" si="7"/>
        <v/>
      </c>
      <c r="AB27" s="168" t="str">
        <f t="shared" si="8"/>
        <v/>
      </c>
      <c r="AC27" s="163" t="str">
        <f t="shared" si="9"/>
        <v/>
      </c>
      <c r="AD27" s="163" t="str">
        <f>IF(($I27+$K27+$L27)=0,"",($I27+$K27)/($I27+$K27+$L27))</f>
        <v/>
      </c>
      <c r="AE27" s="204" t="str">
        <f t="shared" si="0"/>
        <v/>
      </c>
      <c r="AF27" s="163" t="str">
        <f t="shared" si="4"/>
        <v/>
      </c>
      <c r="AG27" s="167" t="str">
        <f t="shared" si="1"/>
        <v/>
      </c>
      <c r="AH27" s="226" t="str">
        <f t="shared" si="2"/>
        <v/>
      </c>
    </row>
    <row r="28" spans="1:34" s="1" customFormat="1" ht="13.95" customHeight="1" x14ac:dyDescent="0.3">
      <c r="A28" s="583" t="s">
        <v>175</v>
      </c>
      <c r="B28" s="156" t="s">
        <v>141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4"/>
      <c r="V28" s="244"/>
      <c r="W28" s="225" t="str">
        <f t="shared" ref="W28:W35" si="19">IF($C28=0,"",F28/$C28)</f>
        <v/>
      </c>
      <c r="X28" s="164"/>
      <c r="Y28" s="164"/>
      <c r="Z28" s="169"/>
      <c r="AA28" s="164"/>
      <c r="AB28" s="164"/>
      <c r="AC28" s="164"/>
      <c r="AD28" s="164"/>
      <c r="AE28" s="204" t="str">
        <f t="shared" si="0"/>
        <v/>
      </c>
      <c r="AF28" s="163" t="str">
        <f t="shared" si="4"/>
        <v/>
      </c>
      <c r="AG28" s="167" t="str">
        <f t="shared" si="1"/>
        <v/>
      </c>
      <c r="AH28" s="226" t="str">
        <f t="shared" si="2"/>
        <v/>
      </c>
    </row>
    <row r="29" spans="1:34" s="1" customFormat="1" ht="13.95" customHeight="1" x14ac:dyDescent="0.3">
      <c r="A29" s="583"/>
      <c r="B29" s="156" t="s">
        <v>142</v>
      </c>
      <c r="C29" s="161"/>
      <c r="D29" s="161"/>
      <c r="E29" s="161"/>
      <c r="F29" s="161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1"/>
      <c r="S29" s="161"/>
      <c r="T29" s="161"/>
      <c r="U29" s="214"/>
      <c r="V29" s="244"/>
      <c r="W29" s="225"/>
      <c r="X29" s="164"/>
      <c r="Y29" s="164"/>
      <c r="Z29" s="169"/>
      <c r="AA29" s="164"/>
      <c r="AB29" s="164"/>
      <c r="AC29" s="164"/>
      <c r="AD29" s="164"/>
      <c r="AE29" s="204" t="str">
        <f t="shared" si="0"/>
        <v/>
      </c>
      <c r="AF29" s="163" t="str">
        <f t="shared" si="4"/>
        <v/>
      </c>
      <c r="AG29" s="167" t="str">
        <f t="shared" si="1"/>
        <v/>
      </c>
      <c r="AH29" s="226" t="str">
        <f t="shared" si="2"/>
        <v/>
      </c>
    </row>
    <row r="30" spans="1:34" s="1" customFormat="1" ht="13.95" customHeight="1" x14ac:dyDescent="0.3">
      <c r="A30" s="583"/>
      <c r="B30" s="156" t="s">
        <v>143</v>
      </c>
      <c r="C30" s="161">
        <v>2</v>
      </c>
      <c r="D30" s="161"/>
      <c r="E30" s="161"/>
      <c r="F30" s="161"/>
      <c r="G30" s="161">
        <v>2</v>
      </c>
      <c r="H30" s="161">
        <v>1</v>
      </c>
      <c r="I30" s="161"/>
      <c r="J30" s="209"/>
      <c r="K30" s="161"/>
      <c r="L30" s="161"/>
      <c r="M30" s="161"/>
      <c r="N30" s="161"/>
      <c r="O30" s="161">
        <v>2</v>
      </c>
      <c r="P30" s="161"/>
      <c r="Q30" s="161"/>
      <c r="R30" s="161"/>
      <c r="S30" s="161"/>
      <c r="T30" s="161"/>
      <c r="U30" s="214">
        <v>2</v>
      </c>
      <c r="V30" s="244"/>
      <c r="W30" s="225">
        <f t="shared" si="19"/>
        <v>0</v>
      </c>
      <c r="X30" s="168">
        <f t="shared" si="5"/>
        <v>1</v>
      </c>
      <c r="Y30" s="163">
        <f t="shared" ref="Y30" si="20">IF($G30=0,"",H30/$G30)</f>
        <v>0.5</v>
      </c>
      <c r="Z30" s="167" t="str">
        <f t="shared" ref="Z30" si="21">IF((I30+K30+L30+M30)=0,"",1-(M30/(I30+K30+L30+M30)))</f>
        <v/>
      </c>
      <c r="AA30" s="163" t="str">
        <f t="shared" si="7"/>
        <v/>
      </c>
      <c r="AB30" s="168" t="str">
        <f t="shared" si="8"/>
        <v/>
      </c>
      <c r="AC30" s="163" t="str">
        <f t="shared" si="9"/>
        <v/>
      </c>
      <c r="AD30" s="163" t="str">
        <f t="shared" si="10"/>
        <v/>
      </c>
      <c r="AE30" s="204">
        <f t="shared" si="0"/>
        <v>1</v>
      </c>
      <c r="AF30" s="163">
        <f t="shared" si="4"/>
        <v>1</v>
      </c>
      <c r="AG30" s="167">
        <f t="shared" si="1"/>
        <v>0</v>
      </c>
      <c r="AH30" s="226" t="str">
        <f t="shared" si="2"/>
        <v/>
      </c>
    </row>
    <row r="31" spans="1:34" s="1" customFormat="1" ht="13.95" customHeight="1" x14ac:dyDescent="0.3">
      <c r="A31" s="583" t="s">
        <v>176</v>
      </c>
      <c r="B31" s="156" t="s">
        <v>141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4"/>
      <c r="V31" s="244"/>
      <c r="W31" s="225" t="str">
        <f t="shared" si="19"/>
        <v/>
      </c>
      <c r="X31" s="164"/>
      <c r="Y31" s="164"/>
      <c r="Z31" s="169"/>
      <c r="AA31" s="164"/>
      <c r="AB31" s="164"/>
      <c r="AC31" s="164"/>
      <c r="AD31" s="164"/>
      <c r="AE31" s="204" t="str">
        <f t="shared" si="0"/>
        <v/>
      </c>
      <c r="AF31" s="163" t="str">
        <f t="shared" si="4"/>
        <v/>
      </c>
      <c r="AG31" s="167" t="str">
        <f t="shared" si="1"/>
        <v/>
      </c>
      <c r="AH31" s="226" t="str">
        <f t="shared" si="2"/>
        <v/>
      </c>
    </row>
    <row r="32" spans="1:34" s="1" customFormat="1" ht="13.95" customHeight="1" x14ac:dyDescent="0.3">
      <c r="A32" s="583"/>
      <c r="B32" s="156" t="s">
        <v>142</v>
      </c>
      <c r="C32" s="161"/>
      <c r="D32" s="161"/>
      <c r="E32" s="161"/>
      <c r="F32" s="161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1"/>
      <c r="S32" s="161"/>
      <c r="T32" s="161"/>
      <c r="U32" s="214"/>
      <c r="V32" s="244"/>
      <c r="W32" s="225" t="str">
        <f t="shared" si="19"/>
        <v/>
      </c>
      <c r="X32" s="164"/>
      <c r="Y32" s="164"/>
      <c r="Z32" s="169"/>
      <c r="AA32" s="164"/>
      <c r="AB32" s="164"/>
      <c r="AC32" s="164"/>
      <c r="AD32" s="164"/>
      <c r="AE32" s="204" t="str">
        <f t="shared" si="0"/>
        <v/>
      </c>
      <c r="AF32" s="163" t="str">
        <f t="shared" si="4"/>
        <v/>
      </c>
      <c r="AG32" s="167" t="str">
        <f t="shared" si="1"/>
        <v/>
      </c>
      <c r="AH32" s="226" t="str">
        <f t="shared" si="2"/>
        <v/>
      </c>
    </row>
    <row r="33" spans="1:34" s="1" customFormat="1" ht="13.95" customHeight="1" x14ac:dyDescent="0.3">
      <c r="A33" s="583"/>
      <c r="B33" s="156" t="s">
        <v>143</v>
      </c>
      <c r="C33" s="161"/>
      <c r="D33" s="161"/>
      <c r="E33" s="161"/>
      <c r="F33" s="161"/>
      <c r="G33" s="161"/>
      <c r="H33" s="161"/>
      <c r="I33" s="161"/>
      <c r="J33" s="209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214"/>
      <c r="V33" s="244"/>
      <c r="W33" s="225" t="str">
        <f t="shared" si="19"/>
        <v/>
      </c>
      <c r="X33" s="168" t="str">
        <f>IF($C33=0,"",G33/$C33)</f>
        <v/>
      </c>
      <c r="Y33" s="163" t="str">
        <f t="shared" si="14"/>
        <v/>
      </c>
      <c r="Z33" s="167" t="str">
        <f t="shared" si="6"/>
        <v/>
      </c>
      <c r="AA33" s="163" t="str">
        <f t="shared" si="7"/>
        <v/>
      </c>
      <c r="AB33" s="168" t="str">
        <f t="shared" si="8"/>
        <v/>
      </c>
      <c r="AC33" s="163" t="str">
        <f t="shared" si="9"/>
        <v/>
      </c>
      <c r="AD33" s="163" t="str">
        <f t="shared" si="10"/>
        <v/>
      </c>
      <c r="AE33" s="204" t="str">
        <f t="shared" si="0"/>
        <v/>
      </c>
      <c r="AF33" s="163" t="str">
        <f t="shared" si="4"/>
        <v/>
      </c>
      <c r="AG33" s="167" t="str">
        <f t="shared" si="1"/>
        <v/>
      </c>
      <c r="AH33" s="226" t="str">
        <f t="shared" si="2"/>
        <v/>
      </c>
    </row>
    <row r="34" spans="1:34" s="1" customFormat="1" ht="13.95" customHeight="1" x14ac:dyDescent="0.3">
      <c r="A34" s="583" t="s">
        <v>177</v>
      </c>
      <c r="B34" s="156" t="s">
        <v>141</v>
      </c>
      <c r="C34" s="161"/>
      <c r="D34" s="161"/>
      <c r="E34" s="161"/>
      <c r="F34" s="161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1"/>
      <c r="S34" s="161"/>
      <c r="T34" s="161"/>
      <c r="U34" s="214"/>
      <c r="V34" s="244"/>
      <c r="W34" s="225" t="str">
        <f t="shared" si="19"/>
        <v/>
      </c>
      <c r="X34" s="164"/>
      <c r="Y34" s="164"/>
      <c r="Z34" s="169"/>
      <c r="AA34" s="164"/>
      <c r="AB34" s="164"/>
      <c r="AC34" s="164"/>
      <c r="AD34" s="164"/>
      <c r="AE34" s="204" t="str">
        <f t="shared" si="0"/>
        <v/>
      </c>
      <c r="AF34" s="163" t="str">
        <f t="shared" si="4"/>
        <v/>
      </c>
      <c r="AG34" s="167" t="str">
        <f t="shared" si="1"/>
        <v/>
      </c>
      <c r="AH34" s="226" t="str">
        <f t="shared" si="2"/>
        <v/>
      </c>
    </row>
    <row r="35" spans="1:34" s="1" customFormat="1" ht="13.95" customHeight="1" x14ac:dyDescent="0.3">
      <c r="A35" s="585"/>
      <c r="B35" s="178" t="s">
        <v>142</v>
      </c>
      <c r="C35" s="179"/>
      <c r="D35" s="179"/>
      <c r="E35" s="179"/>
      <c r="F35" s="179"/>
      <c r="G35" s="420"/>
      <c r="H35" s="420"/>
      <c r="I35" s="420"/>
      <c r="J35" s="420"/>
      <c r="K35" s="420"/>
      <c r="L35" s="420"/>
      <c r="M35" s="420"/>
      <c r="N35" s="179"/>
      <c r="O35" s="179"/>
      <c r="P35" s="179"/>
      <c r="Q35" s="179"/>
      <c r="R35" s="179"/>
      <c r="S35" s="179"/>
      <c r="T35" s="179"/>
      <c r="U35" s="217"/>
      <c r="V35" s="244"/>
      <c r="W35" s="225" t="str">
        <f t="shared" si="19"/>
        <v/>
      </c>
      <c r="X35" s="421"/>
      <c r="Y35" s="421"/>
      <c r="Z35" s="422"/>
      <c r="AA35" s="421"/>
      <c r="AB35" s="421"/>
      <c r="AC35" s="421"/>
      <c r="AD35" s="421"/>
      <c r="AE35" s="204" t="str">
        <f t="shared" si="0"/>
        <v/>
      </c>
      <c r="AF35" s="163" t="str">
        <f t="shared" si="4"/>
        <v/>
      </c>
      <c r="AG35" s="167" t="str">
        <f t="shared" si="1"/>
        <v/>
      </c>
      <c r="AH35" s="226" t="str">
        <f t="shared" si="2"/>
        <v/>
      </c>
    </row>
    <row r="36" spans="1:34" s="1" customFormat="1" ht="13.95" customHeight="1" thickBot="1" x14ac:dyDescent="0.35">
      <c r="A36" s="584"/>
      <c r="B36" s="219" t="s">
        <v>143</v>
      </c>
      <c r="C36" s="220"/>
      <c r="D36" s="220"/>
      <c r="E36" s="220"/>
      <c r="F36" s="220"/>
      <c r="G36" s="220"/>
      <c r="H36" s="220"/>
      <c r="I36" s="220"/>
      <c r="J36" s="221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2"/>
      <c r="V36" s="244"/>
      <c r="W36" s="228" t="str">
        <f t="shared" ref="W36:X50" si="22">IF($C36=0,"",F36/$C36)</f>
        <v/>
      </c>
      <c r="X36" s="182" t="str">
        <f t="shared" si="22"/>
        <v/>
      </c>
      <c r="Y36" s="180" t="str">
        <f t="shared" ref="Y36" si="23">IF($G36=0,"",H36/$G36)</f>
        <v/>
      </c>
      <c r="Z36" s="181" t="str">
        <f t="shared" ref="Z36" si="24">IF((I36+K36+L36+M36)=0,"",1-(M36/(I36+K36+L36+M36)))</f>
        <v/>
      </c>
      <c r="AA36" s="180" t="str">
        <f t="shared" si="7"/>
        <v/>
      </c>
      <c r="AB36" s="182" t="str">
        <f t="shared" si="8"/>
        <v/>
      </c>
      <c r="AC36" s="180" t="str">
        <f t="shared" si="9"/>
        <v/>
      </c>
      <c r="AD36" s="180" t="str">
        <f t="shared" si="10"/>
        <v/>
      </c>
      <c r="AE36" s="199" t="str">
        <f t="shared" si="0"/>
        <v/>
      </c>
      <c r="AF36" s="180" t="str">
        <f t="shared" si="4"/>
        <v/>
      </c>
      <c r="AG36" s="181" t="str">
        <f t="shared" si="1"/>
        <v/>
      </c>
      <c r="AH36" s="196" t="str">
        <f t="shared" si="2"/>
        <v/>
      </c>
    </row>
    <row r="37" spans="1:34" ht="13.95" customHeight="1" thickTop="1" x14ac:dyDescent="0.3">
      <c r="A37" s="580" t="s">
        <v>178</v>
      </c>
      <c r="B37" s="187" t="s">
        <v>141</v>
      </c>
      <c r="C37" s="188">
        <f>C22+C25+C28+C31+C34</f>
        <v>1</v>
      </c>
      <c r="D37" s="188">
        <f t="shared" ref="D37:U37" si="25">D22+D25+D28+D31+D34</f>
        <v>0</v>
      </c>
      <c r="E37" s="188">
        <f t="shared" si="25"/>
        <v>1</v>
      </c>
      <c r="F37" s="188">
        <f t="shared" si="25"/>
        <v>0</v>
      </c>
      <c r="G37" s="188">
        <f t="shared" si="25"/>
        <v>0</v>
      </c>
      <c r="H37" s="188">
        <f t="shared" si="25"/>
        <v>0</v>
      </c>
      <c r="I37" s="188">
        <f t="shared" si="25"/>
        <v>0</v>
      </c>
      <c r="J37" s="188">
        <f t="shared" si="25"/>
        <v>0</v>
      </c>
      <c r="K37" s="188">
        <f t="shared" si="25"/>
        <v>0</v>
      </c>
      <c r="L37" s="188">
        <f t="shared" si="25"/>
        <v>0</v>
      </c>
      <c r="M37" s="188">
        <f t="shared" si="25"/>
        <v>0</v>
      </c>
      <c r="N37" s="188">
        <f t="shared" si="25"/>
        <v>0</v>
      </c>
      <c r="O37" s="188">
        <f t="shared" si="25"/>
        <v>0</v>
      </c>
      <c r="P37" s="188">
        <f t="shared" si="25"/>
        <v>0</v>
      </c>
      <c r="Q37" s="188">
        <f t="shared" si="25"/>
        <v>1</v>
      </c>
      <c r="R37" s="188">
        <f t="shared" si="25"/>
        <v>0</v>
      </c>
      <c r="S37" s="188">
        <f t="shared" si="25"/>
        <v>0</v>
      </c>
      <c r="T37" s="188">
        <f t="shared" si="25"/>
        <v>1</v>
      </c>
      <c r="U37" s="188">
        <f t="shared" si="25"/>
        <v>0</v>
      </c>
      <c r="V37" s="245"/>
      <c r="W37" s="233">
        <f t="shared" si="5"/>
        <v>0</v>
      </c>
      <c r="X37" s="197"/>
      <c r="Y37" s="197"/>
      <c r="Z37" s="202"/>
      <c r="AA37" s="197"/>
      <c r="AB37" s="197"/>
      <c r="AC37" s="197"/>
      <c r="AD37" s="197"/>
      <c r="AE37" s="203">
        <f t="shared" si="0"/>
        <v>0</v>
      </c>
      <c r="AF37" s="195" t="str">
        <f t="shared" si="4"/>
        <v/>
      </c>
      <c r="AG37" s="203">
        <f t="shared" si="1"/>
        <v>1</v>
      </c>
      <c r="AH37" s="234">
        <f t="shared" si="2"/>
        <v>0</v>
      </c>
    </row>
    <row r="38" spans="1:34" ht="13.95" customHeight="1" x14ac:dyDescent="0.3">
      <c r="A38" s="587"/>
      <c r="B38" s="373" t="s">
        <v>142</v>
      </c>
      <c r="C38" s="352">
        <f>C23+C26+C29+C32+C35</f>
        <v>10</v>
      </c>
      <c r="D38" s="352">
        <f t="shared" ref="D38:U38" si="26">D23+D26+D29+D32+D35</f>
        <v>0</v>
      </c>
      <c r="E38" s="352">
        <f t="shared" si="26"/>
        <v>3</v>
      </c>
      <c r="F38" s="352">
        <f t="shared" si="26"/>
        <v>6</v>
      </c>
      <c r="G38" s="352">
        <f t="shared" si="26"/>
        <v>0</v>
      </c>
      <c r="H38" s="352">
        <f t="shared" si="26"/>
        <v>0</v>
      </c>
      <c r="I38" s="352">
        <f t="shared" si="26"/>
        <v>0</v>
      </c>
      <c r="J38" s="352">
        <f t="shared" si="26"/>
        <v>0</v>
      </c>
      <c r="K38" s="352">
        <f t="shared" si="26"/>
        <v>0</v>
      </c>
      <c r="L38" s="352">
        <f t="shared" si="26"/>
        <v>0</v>
      </c>
      <c r="M38" s="352">
        <f t="shared" si="26"/>
        <v>0</v>
      </c>
      <c r="N38" s="352">
        <f t="shared" si="26"/>
        <v>4</v>
      </c>
      <c r="O38" s="352">
        <f t="shared" si="26"/>
        <v>6</v>
      </c>
      <c r="P38" s="352">
        <f t="shared" si="26"/>
        <v>0</v>
      </c>
      <c r="Q38" s="352">
        <f t="shared" si="26"/>
        <v>0</v>
      </c>
      <c r="R38" s="352">
        <f t="shared" si="26"/>
        <v>4</v>
      </c>
      <c r="S38" s="352">
        <f t="shared" si="26"/>
        <v>2</v>
      </c>
      <c r="T38" s="352">
        <f t="shared" si="26"/>
        <v>1</v>
      </c>
      <c r="U38" s="352">
        <f t="shared" si="26"/>
        <v>3</v>
      </c>
      <c r="V38" s="245"/>
      <c r="W38" s="227">
        <f t="shared" si="5"/>
        <v>0.6</v>
      </c>
      <c r="X38" s="250"/>
      <c r="Y38" s="250"/>
      <c r="Z38" s="251"/>
      <c r="AA38" s="250"/>
      <c r="AB38" s="250"/>
      <c r="AC38" s="250"/>
      <c r="AD38" s="250"/>
      <c r="AE38" s="204">
        <f t="shared" si="0"/>
        <v>1</v>
      </c>
      <c r="AF38" s="172">
        <f t="shared" si="4"/>
        <v>1</v>
      </c>
      <c r="AG38" s="204">
        <f t="shared" si="1"/>
        <v>0.7</v>
      </c>
      <c r="AH38" s="183">
        <f t="shared" si="2"/>
        <v>0.8571428571428571</v>
      </c>
    </row>
    <row r="39" spans="1:34" ht="13.95" customHeight="1" thickBot="1" x14ac:dyDescent="0.35">
      <c r="A39" s="581"/>
      <c r="B39" s="170" t="s">
        <v>143</v>
      </c>
      <c r="C39" s="171">
        <f>C24+C27+C30+C33+C36</f>
        <v>11</v>
      </c>
      <c r="D39" s="171">
        <f t="shared" ref="D39:V39" si="27">D24+D27+D30+D33+D36</f>
        <v>0</v>
      </c>
      <c r="E39" s="171">
        <f t="shared" si="27"/>
        <v>0</v>
      </c>
      <c r="F39" s="171">
        <f t="shared" si="27"/>
        <v>1</v>
      </c>
      <c r="G39" s="171">
        <f t="shared" si="27"/>
        <v>11</v>
      </c>
      <c r="H39" s="171">
        <f t="shared" si="27"/>
        <v>8</v>
      </c>
      <c r="I39" s="171">
        <f t="shared" si="27"/>
        <v>0</v>
      </c>
      <c r="J39" s="171">
        <f t="shared" si="27"/>
        <v>0</v>
      </c>
      <c r="K39" s="171">
        <f t="shared" si="27"/>
        <v>0</v>
      </c>
      <c r="L39" s="171">
        <f t="shared" si="27"/>
        <v>0</v>
      </c>
      <c r="M39" s="171">
        <f t="shared" si="27"/>
        <v>0</v>
      </c>
      <c r="N39" s="171">
        <f t="shared" si="27"/>
        <v>0</v>
      </c>
      <c r="O39" s="171">
        <f t="shared" si="27"/>
        <v>7</v>
      </c>
      <c r="P39" s="171">
        <f t="shared" si="27"/>
        <v>0</v>
      </c>
      <c r="Q39" s="171">
        <f t="shared" si="27"/>
        <v>2</v>
      </c>
      <c r="R39" s="171">
        <f t="shared" si="27"/>
        <v>0</v>
      </c>
      <c r="S39" s="171">
        <f t="shared" si="27"/>
        <v>5</v>
      </c>
      <c r="T39" s="171">
        <f t="shared" si="27"/>
        <v>1</v>
      </c>
      <c r="U39" s="171">
        <f t="shared" si="27"/>
        <v>5</v>
      </c>
      <c r="V39" s="423">
        <f t="shared" si="27"/>
        <v>0</v>
      </c>
      <c r="W39" s="282">
        <f t="shared" si="5"/>
        <v>9.0909090909090912E-2</v>
      </c>
      <c r="X39" s="200">
        <f t="shared" si="22"/>
        <v>1</v>
      </c>
      <c r="Y39" s="198">
        <f t="shared" si="14"/>
        <v>0.72727272727272729</v>
      </c>
      <c r="Z39" s="199" t="str">
        <f t="shared" si="6"/>
        <v/>
      </c>
      <c r="AA39" s="198" t="str">
        <f t="shared" si="7"/>
        <v/>
      </c>
      <c r="AB39" s="200" t="str">
        <f t="shared" si="8"/>
        <v/>
      </c>
      <c r="AC39" s="198" t="str">
        <f t="shared" si="9"/>
        <v/>
      </c>
      <c r="AD39" s="198" t="str">
        <f t="shared" si="10"/>
        <v/>
      </c>
      <c r="AE39" s="199">
        <f t="shared" si="0"/>
        <v>0.77777777777777779</v>
      </c>
      <c r="AF39" s="198">
        <f t="shared" si="4"/>
        <v>1</v>
      </c>
      <c r="AG39" s="199">
        <f t="shared" si="1"/>
        <v>0.54545454545454541</v>
      </c>
      <c r="AH39" s="201">
        <f t="shared" si="2"/>
        <v>0.83333333333333337</v>
      </c>
    </row>
    <row r="40" spans="1:34" s="1" customFormat="1" ht="10.95" customHeight="1" thickTop="1" thickBot="1" x14ac:dyDescent="0.35">
      <c r="A40" s="582"/>
      <c r="B40" s="176" t="s">
        <v>151</v>
      </c>
      <c r="C40" s="177">
        <f>C37+C38+C39</f>
        <v>22</v>
      </c>
      <c r="D40" s="177">
        <f t="shared" ref="D40:U40" si="28">D37+D38+D39</f>
        <v>0</v>
      </c>
      <c r="E40" s="177">
        <f t="shared" si="28"/>
        <v>4</v>
      </c>
      <c r="F40" s="177">
        <f t="shared" si="28"/>
        <v>7</v>
      </c>
      <c r="G40" s="177">
        <f t="shared" si="28"/>
        <v>11</v>
      </c>
      <c r="H40" s="177">
        <f t="shared" si="28"/>
        <v>8</v>
      </c>
      <c r="I40" s="177">
        <f t="shared" si="28"/>
        <v>0</v>
      </c>
      <c r="J40" s="177">
        <f t="shared" si="28"/>
        <v>0</v>
      </c>
      <c r="K40" s="177">
        <f t="shared" si="28"/>
        <v>0</v>
      </c>
      <c r="L40" s="177">
        <f t="shared" si="28"/>
        <v>0</v>
      </c>
      <c r="M40" s="177">
        <f t="shared" si="28"/>
        <v>0</v>
      </c>
      <c r="N40" s="177">
        <f t="shared" si="28"/>
        <v>4</v>
      </c>
      <c r="O40" s="177">
        <f t="shared" si="28"/>
        <v>13</v>
      </c>
      <c r="P40" s="177">
        <f t="shared" si="28"/>
        <v>0</v>
      </c>
      <c r="Q40" s="177">
        <f t="shared" si="28"/>
        <v>3</v>
      </c>
      <c r="R40" s="177">
        <f t="shared" si="28"/>
        <v>4</v>
      </c>
      <c r="S40" s="177">
        <f t="shared" si="28"/>
        <v>7</v>
      </c>
      <c r="T40" s="177">
        <f t="shared" si="28"/>
        <v>3</v>
      </c>
      <c r="U40" s="177">
        <f t="shared" si="28"/>
        <v>8</v>
      </c>
      <c r="V40" s="246"/>
      <c r="W40" s="53">
        <f t="shared" si="5"/>
        <v>0.31818181818181818</v>
      </c>
      <c r="X40" s="54">
        <f>IF($C40=0,"",G40/$C39)</f>
        <v>1</v>
      </c>
      <c r="Y40" s="54">
        <f t="shared" si="14"/>
        <v>0.72727272727272729</v>
      </c>
      <c r="Z40" s="55" t="str">
        <f t="shared" si="6"/>
        <v/>
      </c>
      <c r="AA40" s="54" t="str">
        <f t="shared" si="7"/>
        <v/>
      </c>
      <c r="AB40" s="416" t="str">
        <f t="shared" si="8"/>
        <v/>
      </c>
      <c r="AC40" s="54" t="str">
        <f t="shared" si="9"/>
        <v/>
      </c>
      <c r="AD40" s="54" t="str">
        <f>IF(($I40+$K40+$L40)=0,"",($I40+$K40)/($I40+$K40+$L40))</f>
        <v/>
      </c>
      <c r="AE40" s="417">
        <f t="shared" si="0"/>
        <v>0.85</v>
      </c>
      <c r="AF40" s="54">
        <f t="shared" si="4"/>
        <v>1</v>
      </c>
      <c r="AG40" s="417">
        <f t="shared" si="1"/>
        <v>0.63636363636363635</v>
      </c>
      <c r="AH40" s="56">
        <f t="shared" si="2"/>
        <v>0.7857142857142857</v>
      </c>
    </row>
    <row r="41" spans="1:34" s="1" customFormat="1" ht="13.95" customHeight="1" thickTop="1" x14ac:dyDescent="0.3">
      <c r="A41" s="586" t="s">
        <v>179</v>
      </c>
      <c r="B41" s="210" t="s">
        <v>142</v>
      </c>
      <c r="C41" s="211"/>
      <c r="D41" s="211"/>
      <c r="E41" s="211"/>
      <c r="F41" s="211"/>
      <c r="G41" s="212"/>
      <c r="H41" s="212"/>
      <c r="I41" s="212"/>
      <c r="J41" s="212"/>
      <c r="K41" s="212"/>
      <c r="L41" s="212"/>
      <c r="M41" s="212"/>
      <c r="N41" s="211"/>
      <c r="O41" s="211"/>
      <c r="P41" s="211"/>
      <c r="Q41" s="211"/>
      <c r="R41" s="211"/>
      <c r="S41" s="211"/>
      <c r="T41" s="211"/>
      <c r="U41" s="213"/>
      <c r="V41" s="244"/>
      <c r="W41" s="229" t="str">
        <f t="shared" ref="W41:X53" si="29">IF($C41=0,"",F41/$C41)</f>
        <v/>
      </c>
      <c r="X41" s="194"/>
      <c r="Y41" s="194"/>
      <c r="Z41" s="230"/>
      <c r="AA41" s="194"/>
      <c r="AB41" s="194"/>
      <c r="AC41" s="194"/>
      <c r="AD41" s="194"/>
      <c r="AE41" s="363" t="str">
        <f t="shared" si="0"/>
        <v/>
      </c>
      <c r="AF41" s="193" t="str">
        <f t="shared" si="4"/>
        <v/>
      </c>
      <c r="AG41" s="231" t="str">
        <f t="shared" si="1"/>
        <v/>
      </c>
      <c r="AH41" s="232" t="str">
        <f t="shared" si="2"/>
        <v/>
      </c>
    </row>
    <row r="42" spans="1:34" s="1" customFormat="1" ht="13.95" customHeight="1" x14ac:dyDescent="0.3">
      <c r="A42" s="583"/>
      <c r="B42" s="156" t="s">
        <v>143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214"/>
      <c r="V42" s="244"/>
      <c r="W42" s="225" t="str">
        <f t="shared" si="29"/>
        <v/>
      </c>
      <c r="X42" s="163" t="str">
        <f t="shared" si="22"/>
        <v/>
      </c>
      <c r="Y42" s="163" t="str">
        <f t="shared" ref="Y42:Y53" si="30">IF($G42=0,"",H42/$G42)</f>
        <v/>
      </c>
      <c r="Z42" s="167" t="str">
        <f t="shared" ref="Z42:Z53" si="31">IF((I42+K42+L42+M42)=0,"",1-(M42/(I42+K42+L42+M42)))</f>
        <v/>
      </c>
      <c r="AA42" s="163" t="str">
        <f t="shared" si="7"/>
        <v/>
      </c>
      <c r="AB42" s="168" t="str">
        <f t="shared" si="8"/>
        <v/>
      </c>
      <c r="AC42" s="163" t="str">
        <f t="shared" si="9"/>
        <v/>
      </c>
      <c r="AD42" s="163" t="str">
        <f t="shared" si="10"/>
        <v/>
      </c>
      <c r="AE42" s="204" t="str">
        <f t="shared" si="0"/>
        <v/>
      </c>
      <c r="AF42" s="163" t="str">
        <f t="shared" si="4"/>
        <v/>
      </c>
      <c r="AG42" s="167" t="str">
        <f t="shared" si="1"/>
        <v/>
      </c>
      <c r="AH42" s="226" t="str">
        <f t="shared" si="2"/>
        <v/>
      </c>
    </row>
    <row r="43" spans="1:34" s="1" customFormat="1" ht="13.95" customHeight="1" x14ac:dyDescent="0.3">
      <c r="A43" s="583" t="s">
        <v>180</v>
      </c>
      <c r="B43" s="156" t="s">
        <v>142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4"/>
      <c r="V43" s="244"/>
      <c r="W43" s="225" t="str">
        <f t="shared" si="29"/>
        <v/>
      </c>
      <c r="X43" s="164"/>
      <c r="Y43" s="164"/>
      <c r="Z43" s="169"/>
      <c r="AA43" s="164"/>
      <c r="AB43" s="164"/>
      <c r="AC43" s="164"/>
      <c r="AD43" s="164"/>
      <c r="AE43" s="204" t="str">
        <f t="shared" si="0"/>
        <v/>
      </c>
      <c r="AF43" s="163" t="str">
        <f t="shared" si="4"/>
        <v/>
      </c>
      <c r="AG43" s="167" t="str">
        <f t="shared" si="1"/>
        <v/>
      </c>
      <c r="AH43" s="226" t="str">
        <f t="shared" si="2"/>
        <v/>
      </c>
    </row>
    <row r="44" spans="1:34" s="1" customFormat="1" ht="13.95" customHeight="1" x14ac:dyDescent="0.3">
      <c r="A44" s="583"/>
      <c r="B44" s="156" t="s">
        <v>143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214"/>
      <c r="V44" s="244"/>
      <c r="W44" s="225" t="str">
        <f t="shared" si="29"/>
        <v/>
      </c>
      <c r="X44" s="163" t="str">
        <f t="shared" si="22"/>
        <v/>
      </c>
      <c r="Y44" s="163" t="str">
        <f t="shared" si="30"/>
        <v/>
      </c>
      <c r="Z44" s="167" t="str">
        <f t="shared" si="31"/>
        <v/>
      </c>
      <c r="AA44" s="163" t="str">
        <f t="shared" si="7"/>
        <v/>
      </c>
      <c r="AB44" s="168" t="str">
        <f t="shared" si="8"/>
        <v/>
      </c>
      <c r="AC44" s="163" t="str">
        <f t="shared" si="9"/>
        <v/>
      </c>
      <c r="AD44" s="163" t="str">
        <f t="shared" si="10"/>
        <v/>
      </c>
      <c r="AE44" s="204" t="str">
        <f t="shared" si="0"/>
        <v/>
      </c>
      <c r="AF44" s="163" t="str">
        <f t="shared" si="4"/>
        <v/>
      </c>
      <c r="AG44" s="167" t="str">
        <f t="shared" si="1"/>
        <v/>
      </c>
      <c r="AH44" s="226" t="str">
        <f t="shared" si="2"/>
        <v/>
      </c>
    </row>
    <row r="45" spans="1:34" s="1" customFormat="1" ht="13.95" customHeight="1" x14ac:dyDescent="0.3">
      <c r="A45" s="583" t="s">
        <v>181</v>
      </c>
      <c r="B45" s="156" t="s">
        <v>142</v>
      </c>
      <c r="C45" s="161"/>
      <c r="D45" s="161"/>
      <c r="E45" s="161"/>
      <c r="F45" s="161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1"/>
      <c r="S45" s="161"/>
      <c r="T45" s="161"/>
      <c r="U45" s="214"/>
      <c r="V45" s="244"/>
      <c r="W45" s="225" t="str">
        <f t="shared" si="29"/>
        <v/>
      </c>
      <c r="X45" s="164"/>
      <c r="Y45" s="164"/>
      <c r="Z45" s="169"/>
      <c r="AA45" s="164"/>
      <c r="AB45" s="164"/>
      <c r="AC45" s="164"/>
      <c r="AD45" s="164"/>
      <c r="AE45" s="204" t="str">
        <f t="shared" si="0"/>
        <v/>
      </c>
      <c r="AF45" s="163" t="str">
        <f t="shared" si="4"/>
        <v/>
      </c>
      <c r="AG45" s="167" t="str">
        <f t="shared" si="1"/>
        <v/>
      </c>
      <c r="AH45" s="226" t="str">
        <f t="shared" si="2"/>
        <v/>
      </c>
    </row>
    <row r="46" spans="1:34" s="1" customFormat="1" ht="13.95" customHeight="1" x14ac:dyDescent="0.3">
      <c r="A46" s="583"/>
      <c r="B46" s="156" t="s">
        <v>143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214"/>
      <c r="V46" s="244"/>
      <c r="W46" s="225" t="str">
        <f t="shared" si="29"/>
        <v/>
      </c>
      <c r="X46" s="163" t="str">
        <f t="shared" si="22"/>
        <v/>
      </c>
      <c r="Y46" s="163" t="str">
        <f t="shared" si="30"/>
        <v/>
      </c>
      <c r="Z46" s="167" t="str">
        <f t="shared" si="31"/>
        <v/>
      </c>
      <c r="AA46" s="163" t="str">
        <f t="shared" si="7"/>
        <v/>
      </c>
      <c r="AB46" s="168" t="str">
        <f t="shared" si="8"/>
        <v/>
      </c>
      <c r="AC46" s="163" t="str">
        <f t="shared" si="9"/>
        <v/>
      </c>
      <c r="AD46" s="163" t="str">
        <f t="shared" si="10"/>
        <v/>
      </c>
      <c r="AE46" s="204" t="str">
        <f t="shared" si="0"/>
        <v/>
      </c>
      <c r="AF46" s="163" t="str">
        <f t="shared" si="4"/>
        <v/>
      </c>
      <c r="AG46" s="167" t="str">
        <f t="shared" si="1"/>
        <v/>
      </c>
      <c r="AH46" s="226" t="str">
        <f t="shared" si="2"/>
        <v/>
      </c>
    </row>
    <row r="47" spans="1:34" s="1" customFormat="1" ht="13.95" customHeight="1" x14ac:dyDescent="0.3">
      <c r="A47" s="583" t="s">
        <v>182</v>
      </c>
      <c r="B47" s="156" t="s">
        <v>142</v>
      </c>
      <c r="C47" s="161"/>
      <c r="D47" s="161"/>
      <c r="E47" s="161"/>
      <c r="F47" s="161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1"/>
      <c r="S47" s="161"/>
      <c r="T47" s="161"/>
      <c r="U47" s="214"/>
      <c r="V47" s="244"/>
      <c r="W47" s="225" t="str">
        <f t="shared" si="29"/>
        <v/>
      </c>
      <c r="X47" s="164"/>
      <c r="Y47" s="164"/>
      <c r="Z47" s="169"/>
      <c r="AA47" s="164"/>
      <c r="AB47" s="164"/>
      <c r="AC47" s="164"/>
      <c r="AD47" s="164"/>
      <c r="AE47" s="204" t="str">
        <f t="shared" si="0"/>
        <v/>
      </c>
      <c r="AF47" s="163" t="str">
        <f t="shared" si="4"/>
        <v/>
      </c>
      <c r="AG47" s="167" t="str">
        <f t="shared" si="1"/>
        <v/>
      </c>
      <c r="AH47" s="226" t="str">
        <f t="shared" si="2"/>
        <v/>
      </c>
    </row>
    <row r="48" spans="1:34" s="1" customFormat="1" ht="13.95" customHeight="1" x14ac:dyDescent="0.3">
      <c r="A48" s="583"/>
      <c r="B48" s="156" t="s">
        <v>143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214"/>
      <c r="V48" s="244"/>
      <c r="W48" s="225" t="str">
        <f t="shared" si="29"/>
        <v/>
      </c>
      <c r="X48" s="163" t="str">
        <f t="shared" si="22"/>
        <v/>
      </c>
      <c r="Y48" s="163" t="str">
        <f t="shared" si="30"/>
        <v/>
      </c>
      <c r="Z48" s="167" t="str">
        <f t="shared" si="31"/>
        <v/>
      </c>
      <c r="AA48" s="163" t="str">
        <f t="shared" si="7"/>
        <v/>
      </c>
      <c r="AB48" s="168" t="str">
        <f t="shared" si="8"/>
        <v/>
      </c>
      <c r="AC48" s="163" t="str">
        <f t="shared" si="9"/>
        <v/>
      </c>
      <c r="AD48" s="163" t="str">
        <f t="shared" si="10"/>
        <v/>
      </c>
      <c r="AE48" s="204" t="str">
        <f t="shared" si="0"/>
        <v/>
      </c>
      <c r="AF48" s="163" t="str">
        <f t="shared" si="4"/>
        <v/>
      </c>
      <c r="AG48" s="167" t="str">
        <f t="shared" si="1"/>
        <v/>
      </c>
      <c r="AH48" s="226" t="str">
        <f t="shared" si="2"/>
        <v/>
      </c>
    </row>
    <row r="49" spans="1:34" s="1" customFormat="1" ht="13.95" customHeight="1" x14ac:dyDescent="0.3">
      <c r="A49" s="583" t="s">
        <v>183</v>
      </c>
      <c r="B49" s="156" t="s">
        <v>142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4"/>
      <c r="V49" s="244"/>
      <c r="W49" s="225" t="str">
        <f t="shared" si="29"/>
        <v/>
      </c>
      <c r="X49" s="164"/>
      <c r="Y49" s="164"/>
      <c r="Z49" s="169"/>
      <c r="AA49" s="164"/>
      <c r="AB49" s="164"/>
      <c r="AC49" s="164"/>
      <c r="AD49" s="164"/>
      <c r="AE49" s="204" t="str">
        <f t="shared" si="0"/>
        <v/>
      </c>
      <c r="AF49" s="163" t="str">
        <f t="shared" si="4"/>
        <v/>
      </c>
      <c r="AG49" s="167" t="str">
        <f t="shared" si="1"/>
        <v/>
      </c>
      <c r="AH49" s="226" t="str">
        <f t="shared" si="2"/>
        <v/>
      </c>
    </row>
    <row r="50" spans="1:34" s="1" customFormat="1" ht="13.5" customHeight="1" thickBot="1" x14ac:dyDescent="0.35">
      <c r="A50" s="584"/>
      <c r="B50" s="219" t="s">
        <v>143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2"/>
      <c r="V50" s="244"/>
      <c r="W50" s="228" t="str">
        <f t="shared" si="29"/>
        <v/>
      </c>
      <c r="X50" s="180" t="str">
        <f t="shared" si="22"/>
        <v/>
      </c>
      <c r="Y50" s="180" t="str">
        <f t="shared" si="30"/>
        <v/>
      </c>
      <c r="Z50" s="181" t="str">
        <f t="shared" si="31"/>
        <v/>
      </c>
      <c r="AA50" s="180" t="str">
        <f t="shared" si="7"/>
        <v/>
      </c>
      <c r="AB50" s="182" t="str">
        <f t="shared" si="8"/>
        <v/>
      </c>
      <c r="AC50" s="180" t="str">
        <f t="shared" si="9"/>
        <v/>
      </c>
      <c r="AD50" s="180" t="str">
        <f t="shared" si="10"/>
        <v/>
      </c>
      <c r="AE50" s="199" t="str">
        <f t="shared" si="0"/>
        <v/>
      </c>
      <c r="AF50" s="180" t="str">
        <f t="shared" si="4"/>
        <v/>
      </c>
      <c r="AG50" s="181" t="str">
        <f t="shared" si="1"/>
        <v/>
      </c>
      <c r="AH50" s="196" t="str">
        <f t="shared" si="2"/>
        <v/>
      </c>
    </row>
    <row r="51" spans="1:34" ht="13.95" customHeight="1" thickTop="1" x14ac:dyDescent="0.3">
      <c r="A51" s="580" t="s">
        <v>184</v>
      </c>
      <c r="B51" s="187" t="s">
        <v>142</v>
      </c>
      <c r="C51" s="188">
        <f>C41+C43+C45+C47+C49</f>
        <v>0</v>
      </c>
      <c r="D51" s="188">
        <f t="shared" ref="D51:U51" si="32">D41+D43+D45+D47+D49</f>
        <v>0</v>
      </c>
      <c r="E51" s="188">
        <f t="shared" si="32"/>
        <v>0</v>
      </c>
      <c r="F51" s="188">
        <f t="shared" si="32"/>
        <v>0</v>
      </c>
      <c r="G51" s="189">
        <f t="shared" si="32"/>
        <v>0</v>
      </c>
      <c r="H51" s="189">
        <f t="shared" si="32"/>
        <v>0</v>
      </c>
      <c r="I51" s="189">
        <f t="shared" si="32"/>
        <v>0</v>
      </c>
      <c r="J51" s="189">
        <f t="shared" si="32"/>
        <v>0</v>
      </c>
      <c r="K51" s="189">
        <f t="shared" si="32"/>
        <v>0</v>
      </c>
      <c r="L51" s="189">
        <f t="shared" si="32"/>
        <v>0</v>
      </c>
      <c r="M51" s="189">
        <f t="shared" si="32"/>
        <v>0</v>
      </c>
      <c r="N51" s="188">
        <f t="shared" si="32"/>
        <v>0</v>
      </c>
      <c r="O51" s="188">
        <f t="shared" si="32"/>
        <v>0</v>
      </c>
      <c r="P51" s="188">
        <f t="shared" si="32"/>
        <v>0</v>
      </c>
      <c r="Q51" s="188">
        <f t="shared" si="32"/>
        <v>0</v>
      </c>
      <c r="R51" s="188">
        <f t="shared" si="32"/>
        <v>0</v>
      </c>
      <c r="S51" s="188">
        <f t="shared" si="32"/>
        <v>0</v>
      </c>
      <c r="T51" s="188">
        <f t="shared" si="32"/>
        <v>0</v>
      </c>
      <c r="U51" s="218">
        <f t="shared" si="32"/>
        <v>0</v>
      </c>
      <c r="V51" s="245"/>
      <c r="W51" s="233" t="str">
        <f t="shared" si="29"/>
        <v/>
      </c>
      <c r="X51" s="197"/>
      <c r="Y51" s="197"/>
      <c r="Z51" s="202"/>
      <c r="AA51" s="197"/>
      <c r="AB51" s="197"/>
      <c r="AC51" s="197"/>
      <c r="AD51" s="197"/>
      <c r="AE51" s="203" t="str">
        <f t="shared" si="0"/>
        <v/>
      </c>
      <c r="AF51" s="195" t="str">
        <f t="shared" si="4"/>
        <v/>
      </c>
      <c r="AG51" s="203" t="str">
        <f t="shared" si="1"/>
        <v/>
      </c>
      <c r="AH51" s="234" t="str">
        <f t="shared" si="2"/>
        <v/>
      </c>
    </row>
    <row r="52" spans="1:34" ht="13.95" customHeight="1" thickBot="1" x14ac:dyDescent="0.35">
      <c r="A52" s="581"/>
      <c r="B52" s="170" t="s">
        <v>143</v>
      </c>
      <c r="C52" s="171">
        <f>C42+C44+C46+C48+C50</f>
        <v>0</v>
      </c>
      <c r="D52" s="171">
        <f t="shared" ref="D52:U52" si="33">D42+D44+D46+D48+D50</f>
        <v>0</v>
      </c>
      <c r="E52" s="171">
        <f t="shared" si="33"/>
        <v>0</v>
      </c>
      <c r="F52" s="171">
        <f t="shared" si="33"/>
        <v>0</v>
      </c>
      <c r="G52" s="171">
        <f t="shared" si="33"/>
        <v>0</v>
      </c>
      <c r="H52" s="171">
        <f t="shared" si="33"/>
        <v>0</v>
      </c>
      <c r="I52" s="171">
        <f t="shared" si="33"/>
        <v>0</v>
      </c>
      <c r="J52" s="171">
        <f t="shared" si="33"/>
        <v>0</v>
      </c>
      <c r="K52" s="171">
        <f t="shared" si="33"/>
        <v>0</v>
      </c>
      <c r="L52" s="171">
        <f t="shared" si="33"/>
        <v>0</v>
      </c>
      <c r="M52" s="171">
        <f t="shared" si="33"/>
        <v>0</v>
      </c>
      <c r="N52" s="171">
        <f t="shared" si="33"/>
        <v>0</v>
      </c>
      <c r="O52" s="171">
        <f t="shared" si="33"/>
        <v>0</v>
      </c>
      <c r="P52" s="171">
        <f t="shared" si="33"/>
        <v>0</v>
      </c>
      <c r="Q52" s="171">
        <f t="shared" si="33"/>
        <v>0</v>
      </c>
      <c r="R52" s="171">
        <f t="shared" si="33"/>
        <v>0</v>
      </c>
      <c r="S52" s="171">
        <f t="shared" si="33"/>
        <v>0</v>
      </c>
      <c r="T52" s="171">
        <f t="shared" si="33"/>
        <v>0</v>
      </c>
      <c r="U52" s="215">
        <f t="shared" si="33"/>
        <v>0</v>
      </c>
      <c r="V52" s="245"/>
      <c r="W52" s="282" t="str">
        <f t="shared" si="29"/>
        <v/>
      </c>
      <c r="X52" s="198" t="str">
        <f t="shared" si="29"/>
        <v/>
      </c>
      <c r="Y52" s="198" t="str">
        <f t="shared" si="30"/>
        <v/>
      </c>
      <c r="Z52" s="199" t="str">
        <f t="shared" si="31"/>
        <v/>
      </c>
      <c r="AA52" s="198" t="str">
        <f t="shared" si="7"/>
        <v/>
      </c>
      <c r="AB52" s="200" t="str">
        <f t="shared" si="8"/>
        <v/>
      </c>
      <c r="AC52" s="198" t="str">
        <f t="shared" si="9"/>
        <v/>
      </c>
      <c r="AD52" s="198" t="str">
        <f t="shared" si="10"/>
        <v/>
      </c>
      <c r="AE52" s="199" t="str">
        <f t="shared" si="0"/>
        <v/>
      </c>
      <c r="AF52" s="198" t="str">
        <f t="shared" si="4"/>
        <v/>
      </c>
      <c r="AG52" s="199" t="str">
        <f t="shared" si="1"/>
        <v/>
      </c>
      <c r="AH52" s="201" t="str">
        <f t="shared" si="2"/>
        <v/>
      </c>
    </row>
    <row r="53" spans="1:34" s="1" customFormat="1" ht="10.95" customHeight="1" thickTop="1" thickBot="1" x14ac:dyDescent="0.35">
      <c r="A53" s="582"/>
      <c r="B53" s="176" t="s">
        <v>151</v>
      </c>
      <c r="C53" s="177">
        <f>C51+C52</f>
        <v>0</v>
      </c>
      <c r="D53" s="177">
        <f t="shared" ref="D53:V53" si="34">D51+D52</f>
        <v>0</v>
      </c>
      <c r="E53" s="177">
        <f t="shared" si="34"/>
        <v>0</v>
      </c>
      <c r="F53" s="177">
        <f t="shared" si="34"/>
        <v>0</v>
      </c>
      <c r="G53" s="177">
        <f t="shared" si="34"/>
        <v>0</v>
      </c>
      <c r="H53" s="177">
        <f t="shared" si="34"/>
        <v>0</v>
      </c>
      <c r="I53" s="177">
        <f t="shared" si="34"/>
        <v>0</v>
      </c>
      <c r="J53" s="177">
        <f t="shared" si="34"/>
        <v>0</v>
      </c>
      <c r="K53" s="177">
        <f t="shared" si="34"/>
        <v>0</v>
      </c>
      <c r="L53" s="177">
        <f t="shared" si="34"/>
        <v>0</v>
      </c>
      <c r="M53" s="177">
        <f t="shared" si="34"/>
        <v>0</v>
      </c>
      <c r="N53" s="177">
        <f t="shared" si="34"/>
        <v>0</v>
      </c>
      <c r="O53" s="177">
        <f t="shared" si="34"/>
        <v>0</v>
      </c>
      <c r="P53" s="177">
        <f t="shared" si="34"/>
        <v>0</v>
      </c>
      <c r="Q53" s="177">
        <f t="shared" si="34"/>
        <v>0</v>
      </c>
      <c r="R53" s="177">
        <f t="shared" si="34"/>
        <v>0</v>
      </c>
      <c r="S53" s="177">
        <f t="shared" si="34"/>
        <v>0</v>
      </c>
      <c r="T53" s="177">
        <f t="shared" si="34"/>
        <v>0</v>
      </c>
      <c r="U53" s="216">
        <f t="shared" si="34"/>
        <v>0</v>
      </c>
      <c r="V53" s="246">
        <f t="shared" si="34"/>
        <v>0</v>
      </c>
      <c r="W53" s="53" t="str">
        <f t="shared" si="29"/>
        <v/>
      </c>
      <c r="X53" s="54" t="str">
        <f>IF($C53=0,"",G53/$C52)</f>
        <v/>
      </c>
      <c r="Y53" s="54" t="str">
        <f t="shared" si="30"/>
        <v/>
      </c>
      <c r="Z53" s="417" t="str">
        <f t="shared" si="31"/>
        <v/>
      </c>
      <c r="AA53" s="54" t="str">
        <f t="shared" si="7"/>
        <v/>
      </c>
      <c r="AB53" s="416" t="str">
        <f t="shared" si="8"/>
        <v/>
      </c>
      <c r="AC53" s="54" t="str">
        <f t="shared" si="9"/>
        <v/>
      </c>
      <c r="AD53" s="54" t="str">
        <f t="shared" si="10"/>
        <v/>
      </c>
      <c r="AE53" s="417" t="str">
        <f t="shared" si="0"/>
        <v/>
      </c>
      <c r="AF53" s="54" t="str">
        <f t="shared" si="4"/>
        <v/>
      </c>
      <c r="AG53" s="417" t="str">
        <f t="shared" si="1"/>
        <v/>
      </c>
      <c r="AH53" s="56" t="str">
        <f t="shared" si="2"/>
        <v/>
      </c>
    </row>
    <row r="54" spans="1:34" ht="15" thickTop="1" x14ac:dyDescent="0.3"/>
  </sheetData>
  <mergeCells count="26">
    <mergeCell ref="Y1:Y2"/>
    <mergeCell ref="A2:B2"/>
    <mergeCell ref="A3:A5"/>
    <mergeCell ref="A6:A8"/>
    <mergeCell ref="C1:C2"/>
    <mergeCell ref="F1:F2"/>
    <mergeCell ref="E1:E2"/>
    <mergeCell ref="D1:D2"/>
    <mergeCell ref="X1:X2"/>
    <mergeCell ref="A18:A21"/>
    <mergeCell ref="W1:W2"/>
    <mergeCell ref="A15:A17"/>
    <mergeCell ref="A22:A24"/>
    <mergeCell ref="A25:A27"/>
    <mergeCell ref="A12:A14"/>
    <mergeCell ref="A9:A11"/>
    <mergeCell ref="A51:A53"/>
    <mergeCell ref="A49:A50"/>
    <mergeCell ref="A28:A30"/>
    <mergeCell ref="A34:A36"/>
    <mergeCell ref="A41:A42"/>
    <mergeCell ref="A43:A44"/>
    <mergeCell ref="A45:A46"/>
    <mergeCell ref="A31:A33"/>
    <mergeCell ref="A37:A40"/>
    <mergeCell ref="A47:A48"/>
  </mergeCells>
  <printOptions horizontalCentered="1" verticalCentered="1"/>
  <pageMargins left="0.19685039370078741" right="0.15748031496062992" top="0.59055118110236227" bottom="0.23622047244094491" header="0.15748031496062992" footer="0.19685039370078741"/>
  <pageSetup paperSize="8" scale="77" orientation="landscape" r:id="rId1"/>
  <headerFooter>
    <oddHeader>&amp;C&amp;"-,Gras"TABLEAU DE BORD DE L'APPRENTISSAGE 
Filière 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1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6" sqref="S6"/>
    </sheetView>
  </sheetViews>
  <sheetFormatPr baseColWidth="10" defaultColWidth="11.44140625" defaultRowHeight="14.4" x14ac:dyDescent="0.3"/>
  <cols>
    <col min="1" max="1" width="47" style="21" customWidth="1"/>
    <col min="2" max="2" width="12.88671875" style="1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21" width="6.6640625" style="1" customWidth="1"/>
    <col min="22" max="22" width="1.6640625" style="1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  <col min="35" max="16384" width="11.44140625" style="1"/>
  </cols>
  <sheetData>
    <row r="1" spans="1:34" customFormat="1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11" t="s">
        <v>121</v>
      </c>
      <c r="S1" s="11"/>
      <c r="T1" s="11"/>
      <c r="U1" s="11"/>
      <c r="V1" s="239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customFormat="1" ht="54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239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598" t="s">
        <v>185</v>
      </c>
      <c r="B3" s="73" t="s">
        <v>141</v>
      </c>
      <c r="C3" s="84"/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240"/>
      <c r="W3" s="132" t="str">
        <f t="shared" ref="W3:X73" si="0">IF($C3=0,"",F3/$C3)</f>
        <v/>
      </c>
      <c r="X3" s="140"/>
      <c r="Y3" s="140"/>
      <c r="Z3" s="141"/>
      <c r="AA3" s="140"/>
      <c r="AB3" s="140"/>
      <c r="AC3" s="140"/>
      <c r="AD3" s="140"/>
      <c r="AE3" s="142" t="str">
        <f t="shared" ref="AE3:AE80" si="1">IF((N3+O3+P3+Q3)=0,"",1-(Q3/(N3+O3+P3+Q3)))</f>
        <v/>
      </c>
      <c r="AF3" s="121" t="str">
        <f t="shared" ref="AF3:AF80" si="2">IF((N3+O3+P3)=0,"",(N3+O3)/(N3+O3+P3))</f>
        <v/>
      </c>
      <c r="AG3" s="142" t="str">
        <f t="shared" ref="AG3:AG80" si="3">IF((R3+S3+T3+U3)=0,"",1-(U3/(R3+S3+T3+U3)))</f>
        <v/>
      </c>
      <c r="AH3" s="134" t="str">
        <f t="shared" ref="AH3:AH80" si="4">IF((R3+S3+T3)=0,"",(S3+R3)/(R3+S3+T3))</f>
        <v/>
      </c>
    </row>
    <row r="4" spans="1:34" ht="13.95" customHeight="1" x14ac:dyDescent="0.3">
      <c r="A4" s="596"/>
      <c r="B4" s="375" t="s">
        <v>142</v>
      </c>
      <c r="C4" s="345">
        <v>16</v>
      </c>
      <c r="D4" s="345"/>
      <c r="E4" s="345">
        <v>1</v>
      </c>
      <c r="F4" s="345">
        <v>5</v>
      </c>
      <c r="G4" s="346"/>
      <c r="H4" s="346"/>
      <c r="I4" s="346"/>
      <c r="J4" s="346"/>
      <c r="K4" s="346"/>
      <c r="L4" s="346"/>
      <c r="M4" s="346"/>
      <c r="N4" s="345">
        <v>1</v>
      </c>
      <c r="O4" s="345">
        <v>7</v>
      </c>
      <c r="P4" s="345">
        <v>4</v>
      </c>
      <c r="Q4" s="345"/>
      <c r="R4" s="345">
        <v>2</v>
      </c>
      <c r="S4" s="345">
        <v>2</v>
      </c>
      <c r="T4" s="345">
        <v>1</v>
      </c>
      <c r="U4" s="376">
        <v>12</v>
      </c>
      <c r="V4" s="240"/>
      <c r="W4" s="225">
        <f t="shared" si="0"/>
        <v>0.3125</v>
      </c>
      <c r="X4" s="164"/>
      <c r="Y4" s="164"/>
      <c r="Z4" s="165"/>
      <c r="AA4" s="164"/>
      <c r="AB4" s="164"/>
      <c r="AC4" s="164"/>
      <c r="AD4" s="164"/>
      <c r="AE4" s="166">
        <f t="shared" si="1"/>
        <v>1</v>
      </c>
      <c r="AF4" s="163">
        <f t="shared" si="2"/>
        <v>0.66666666666666663</v>
      </c>
      <c r="AG4" s="166">
        <f t="shared" si="3"/>
        <v>0.29411764705882348</v>
      </c>
      <c r="AH4" s="226">
        <f t="shared" si="4"/>
        <v>0.8</v>
      </c>
    </row>
    <row r="5" spans="1:34" ht="13.95" customHeight="1" x14ac:dyDescent="0.3">
      <c r="A5" s="597"/>
      <c r="B5" s="111" t="s">
        <v>143</v>
      </c>
      <c r="C5" s="86">
        <v>10</v>
      </c>
      <c r="D5" s="86"/>
      <c r="E5" s="86"/>
      <c r="F5" s="86">
        <v>1</v>
      </c>
      <c r="G5" s="86">
        <v>9</v>
      </c>
      <c r="H5" s="86">
        <v>8</v>
      </c>
      <c r="I5" s="86"/>
      <c r="J5" s="86"/>
      <c r="K5" s="86"/>
      <c r="L5" s="86"/>
      <c r="M5" s="86"/>
      <c r="N5" s="86"/>
      <c r="O5" s="86">
        <v>9</v>
      </c>
      <c r="P5" s="86"/>
      <c r="Q5" s="86"/>
      <c r="R5" s="86">
        <v>1</v>
      </c>
      <c r="S5" s="86">
        <v>3</v>
      </c>
      <c r="T5" s="86"/>
      <c r="U5" s="87">
        <v>6</v>
      </c>
      <c r="V5" s="240"/>
      <c r="W5" s="225">
        <f t="shared" si="0"/>
        <v>0.1</v>
      </c>
      <c r="X5" s="163">
        <f t="shared" si="0"/>
        <v>0.9</v>
      </c>
      <c r="Y5" s="163">
        <f t="shared" ref="Y5:Y73" si="5">IF($G5=0,"",H5/$G5)</f>
        <v>0.88888888888888884</v>
      </c>
      <c r="Z5" s="167" t="str">
        <f t="shared" ref="Z5:Z73" si="6">IF((I5+K5+L5+M5)=0,"",1-(M5/(I5+K5+L5+M5)))</f>
        <v/>
      </c>
      <c r="AA5" s="163" t="str">
        <f t="shared" ref="AA5:AA94" si="7">IF(AND((($I5+$K5+$L5)=0),($I5=0)),"",$I5/($I5+$L5+$K5))</f>
        <v/>
      </c>
      <c r="AB5" s="168" t="str">
        <f t="shared" ref="AB5:AB94" si="8">IF(AND((($I5+$K5+$L5)=0),($I5=0)),"",$J5/($I5))</f>
        <v/>
      </c>
      <c r="AC5" s="163" t="str">
        <f t="shared" ref="AC5:AC94" si="9">IF(AND((($I5+$K5+$L5)=0),($K5=0)),"",$K5/($K5+$L5+$I5))</f>
        <v/>
      </c>
      <c r="AD5" s="163" t="str">
        <f t="shared" ref="AD5:AD73" si="10">IF(($I5+$K5+$L5)=0,"",($I5+$K5)/($I5+$K5+$L5))</f>
        <v/>
      </c>
      <c r="AE5" s="166">
        <f t="shared" si="1"/>
        <v>1</v>
      </c>
      <c r="AF5" s="163">
        <f t="shared" si="2"/>
        <v>1</v>
      </c>
      <c r="AG5" s="166">
        <f t="shared" si="3"/>
        <v>0.4</v>
      </c>
      <c r="AH5" s="226">
        <f t="shared" si="4"/>
        <v>1</v>
      </c>
    </row>
    <row r="6" spans="1:34" ht="13.95" customHeight="1" x14ac:dyDescent="0.3">
      <c r="A6" s="595" t="s">
        <v>186</v>
      </c>
      <c r="B6" s="103" t="s">
        <v>141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240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6" t="str">
        <f t="shared" si="4"/>
        <v/>
      </c>
    </row>
    <row r="7" spans="1:34" ht="13.95" customHeight="1" x14ac:dyDescent="0.3">
      <c r="A7" s="596"/>
      <c r="B7" s="375" t="s">
        <v>142</v>
      </c>
      <c r="C7" s="345"/>
      <c r="D7" s="345"/>
      <c r="E7" s="345"/>
      <c r="F7" s="345"/>
      <c r="G7" s="346"/>
      <c r="H7" s="346"/>
      <c r="I7" s="346"/>
      <c r="J7" s="346"/>
      <c r="K7" s="346"/>
      <c r="L7" s="346"/>
      <c r="M7" s="346"/>
      <c r="N7" s="345"/>
      <c r="O7" s="345"/>
      <c r="P7" s="345"/>
      <c r="Q7" s="345"/>
      <c r="R7" s="345"/>
      <c r="S7" s="345"/>
      <c r="T7" s="345"/>
      <c r="U7" s="376"/>
      <c r="V7" s="240"/>
      <c r="W7" s="225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1"/>
        <v/>
      </c>
      <c r="AF7" s="163" t="str">
        <f t="shared" si="2"/>
        <v/>
      </c>
      <c r="AG7" s="166" t="str">
        <f t="shared" si="3"/>
        <v/>
      </c>
      <c r="AH7" s="226" t="str">
        <f t="shared" si="4"/>
        <v/>
      </c>
    </row>
    <row r="8" spans="1:34" ht="13.95" customHeight="1" x14ac:dyDescent="0.3">
      <c r="A8" s="597"/>
      <c r="B8" s="102" t="s">
        <v>143</v>
      </c>
      <c r="C8" s="86">
        <v>11</v>
      </c>
      <c r="D8" s="86">
        <v>1</v>
      </c>
      <c r="E8" s="86"/>
      <c r="F8" s="86">
        <v>1</v>
      </c>
      <c r="G8" s="86">
        <v>8</v>
      </c>
      <c r="H8" s="86">
        <v>7</v>
      </c>
      <c r="I8" s="86"/>
      <c r="J8" s="86"/>
      <c r="K8" s="86"/>
      <c r="L8" s="86"/>
      <c r="M8" s="86"/>
      <c r="N8" s="86"/>
      <c r="O8" s="86">
        <v>5</v>
      </c>
      <c r="P8" s="86">
        <v>1</v>
      </c>
      <c r="Q8" s="86">
        <v>2</v>
      </c>
      <c r="R8" s="86">
        <v>1</v>
      </c>
      <c r="S8" s="86">
        <v>3</v>
      </c>
      <c r="T8" s="86"/>
      <c r="U8" s="87">
        <v>4</v>
      </c>
      <c r="V8" s="240"/>
      <c r="W8" s="225">
        <f t="shared" si="0"/>
        <v>9.0909090909090912E-2</v>
      </c>
      <c r="X8" s="163">
        <f t="shared" si="0"/>
        <v>0.72727272727272729</v>
      </c>
      <c r="Y8" s="163">
        <f>IF($G8=0,"",H8/$G8)</f>
        <v>0.875</v>
      </c>
      <c r="Z8" s="167" t="str">
        <f>IF((I8+K8+L8+M8)=0,"",1-(M8/(I8+K8+L8+M8)))</f>
        <v/>
      </c>
      <c r="AA8" s="163" t="str">
        <f>IF(AND((($I8+$K8+$L8)=0),($I8=0)),"",$I8/($I8+$L8+$K8))</f>
        <v/>
      </c>
      <c r="AB8" s="168" t="str">
        <f t="shared" si="8"/>
        <v/>
      </c>
      <c r="AC8" s="163" t="str">
        <f>IF(AND((($I8+$K8+$L8)=0),($K8=0)),"",$K8/($K8+$L8+$I8))</f>
        <v/>
      </c>
      <c r="AD8" s="163" t="str">
        <f>IF(($I8+$K8+$L8)=0,"",($I8+$K8)/($I8+$K8+$L8))</f>
        <v/>
      </c>
      <c r="AE8" s="166">
        <f t="shared" si="1"/>
        <v>0.75</v>
      </c>
      <c r="AF8" s="163">
        <f t="shared" si="2"/>
        <v>0.83333333333333337</v>
      </c>
      <c r="AG8" s="166">
        <f t="shared" si="3"/>
        <v>0.5</v>
      </c>
      <c r="AH8" s="226">
        <f t="shared" si="4"/>
        <v>1</v>
      </c>
    </row>
    <row r="9" spans="1:34" ht="13.95" customHeight="1" x14ac:dyDescent="0.3">
      <c r="A9" s="595" t="s">
        <v>187</v>
      </c>
      <c r="B9" s="103" t="s">
        <v>141</v>
      </c>
      <c r="C9" s="89"/>
      <c r="D9" s="89"/>
      <c r="E9" s="89"/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240"/>
      <c r="W9" s="225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6" t="str">
        <f t="shared" si="4"/>
        <v/>
      </c>
    </row>
    <row r="10" spans="1:34" ht="13.95" customHeight="1" x14ac:dyDescent="0.3">
      <c r="A10" s="596"/>
      <c r="B10" s="375" t="s">
        <v>142</v>
      </c>
      <c r="C10" s="345"/>
      <c r="D10" s="345"/>
      <c r="E10" s="345"/>
      <c r="F10" s="345"/>
      <c r="G10" s="346"/>
      <c r="H10" s="346"/>
      <c r="I10" s="346"/>
      <c r="J10" s="346"/>
      <c r="K10" s="346"/>
      <c r="L10" s="346"/>
      <c r="M10" s="346"/>
      <c r="N10" s="345"/>
      <c r="O10" s="345"/>
      <c r="P10" s="345"/>
      <c r="Q10" s="345"/>
      <c r="R10" s="345"/>
      <c r="S10" s="345"/>
      <c r="T10" s="345"/>
      <c r="U10" s="376"/>
      <c r="V10" s="240"/>
      <c r="W10" s="225" t="str">
        <f t="shared" si="0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1"/>
        <v/>
      </c>
      <c r="AF10" s="163" t="str">
        <f t="shared" si="2"/>
        <v/>
      </c>
      <c r="AG10" s="166" t="str">
        <f t="shared" si="3"/>
        <v/>
      </c>
      <c r="AH10" s="226" t="str">
        <f t="shared" si="4"/>
        <v/>
      </c>
    </row>
    <row r="11" spans="1:34" ht="13.95" customHeight="1" x14ac:dyDescent="0.3">
      <c r="A11" s="597"/>
      <c r="B11" s="102" t="s">
        <v>143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240"/>
      <c r="W11" s="225" t="str">
        <f t="shared" si="0"/>
        <v/>
      </c>
      <c r="X11" s="163" t="str">
        <f t="shared" si="0"/>
        <v/>
      </c>
      <c r="Y11" s="163" t="str">
        <f t="shared" si="5"/>
        <v/>
      </c>
      <c r="Z11" s="167" t="str">
        <f t="shared" si="6"/>
        <v/>
      </c>
      <c r="AA11" s="163" t="str">
        <f t="shared" si="7"/>
        <v/>
      </c>
      <c r="AB11" s="168" t="str">
        <f t="shared" si="8"/>
        <v/>
      </c>
      <c r="AC11" s="163" t="str">
        <f t="shared" si="9"/>
        <v/>
      </c>
      <c r="AD11" s="163" t="str">
        <f t="shared" si="10"/>
        <v/>
      </c>
      <c r="AE11" s="166" t="str">
        <f t="shared" si="1"/>
        <v/>
      </c>
      <c r="AF11" s="163" t="str">
        <f t="shared" si="2"/>
        <v/>
      </c>
      <c r="AG11" s="166" t="str">
        <f t="shared" si="3"/>
        <v/>
      </c>
      <c r="AH11" s="226" t="str">
        <f t="shared" si="4"/>
        <v/>
      </c>
    </row>
    <row r="12" spans="1:34" ht="13.95" customHeight="1" x14ac:dyDescent="0.3">
      <c r="A12" s="595" t="s">
        <v>188</v>
      </c>
      <c r="B12" s="103" t="s">
        <v>141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240"/>
      <c r="W12" s="225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6" t="str">
        <f t="shared" si="4"/>
        <v/>
      </c>
    </row>
    <row r="13" spans="1:34" ht="13.95" customHeight="1" x14ac:dyDescent="0.3">
      <c r="A13" s="596"/>
      <c r="B13" s="375" t="s">
        <v>142</v>
      </c>
      <c r="C13" s="345"/>
      <c r="D13" s="345"/>
      <c r="E13" s="345"/>
      <c r="F13" s="345"/>
      <c r="G13" s="346"/>
      <c r="H13" s="346"/>
      <c r="I13" s="346"/>
      <c r="J13" s="346"/>
      <c r="K13" s="346"/>
      <c r="L13" s="346"/>
      <c r="M13" s="346"/>
      <c r="N13" s="345"/>
      <c r="O13" s="345"/>
      <c r="P13" s="345"/>
      <c r="Q13" s="345"/>
      <c r="R13" s="345"/>
      <c r="S13" s="345"/>
      <c r="T13" s="345"/>
      <c r="U13" s="376"/>
      <c r="V13" s="240"/>
      <c r="W13" s="225" t="str">
        <f t="shared" si="0"/>
        <v/>
      </c>
      <c r="X13" s="421"/>
      <c r="Y13" s="421"/>
      <c r="Z13" s="422"/>
      <c r="AA13" s="421"/>
      <c r="AB13" s="421"/>
      <c r="AC13" s="421"/>
      <c r="AD13" s="421"/>
      <c r="AE13" s="166" t="str">
        <f t="shared" si="1"/>
        <v/>
      </c>
      <c r="AF13" s="163" t="str">
        <f t="shared" si="2"/>
        <v/>
      </c>
      <c r="AG13" s="166" t="str">
        <f t="shared" si="3"/>
        <v/>
      </c>
      <c r="AH13" s="226" t="str">
        <f t="shared" si="4"/>
        <v/>
      </c>
    </row>
    <row r="14" spans="1:34" ht="13.95" customHeight="1" thickBot="1" x14ac:dyDescent="0.35">
      <c r="A14" s="596"/>
      <c r="B14" s="111" t="s">
        <v>143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240"/>
      <c r="W14" s="228" t="str">
        <f t="shared" si="0"/>
        <v/>
      </c>
      <c r="X14" s="180" t="str">
        <f t="shared" si="0"/>
        <v/>
      </c>
      <c r="Y14" s="180" t="str">
        <f t="shared" ref="Y14" si="11">IF($G14=0,"",H14/$G14)</f>
        <v/>
      </c>
      <c r="Z14" s="181" t="str">
        <f t="shared" ref="Z14" si="12">IF((I14+K14+L14+M14)=0,"",1-(M14/(I14+K14+L14+M14)))</f>
        <v/>
      </c>
      <c r="AA14" s="180" t="str">
        <f t="shared" si="7"/>
        <v/>
      </c>
      <c r="AB14" s="182" t="str">
        <f t="shared" si="8"/>
        <v/>
      </c>
      <c r="AC14" s="180" t="str">
        <f t="shared" si="9"/>
        <v/>
      </c>
      <c r="AD14" s="180" t="str">
        <f t="shared" si="10"/>
        <v/>
      </c>
      <c r="AE14" s="374" t="str">
        <f t="shared" si="1"/>
        <v/>
      </c>
      <c r="AF14" s="180" t="str">
        <f t="shared" si="2"/>
        <v/>
      </c>
      <c r="AG14" s="374" t="str">
        <f t="shared" si="3"/>
        <v/>
      </c>
      <c r="AH14" s="196" t="str">
        <f t="shared" si="4"/>
        <v/>
      </c>
    </row>
    <row r="15" spans="1:34" ht="13.95" customHeight="1" thickTop="1" x14ac:dyDescent="0.3">
      <c r="A15" s="599" t="s">
        <v>189</v>
      </c>
      <c r="B15" s="69" t="s">
        <v>141</v>
      </c>
      <c r="C15" s="75">
        <f>C3+C6+C9+C12</f>
        <v>0</v>
      </c>
      <c r="D15" s="75">
        <f t="shared" ref="D15:U15" si="13">D3+D6+D9+D12</f>
        <v>0</v>
      </c>
      <c r="E15" s="75">
        <f t="shared" si="13"/>
        <v>0</v>
      </c>
      <c r="F15" s="75">
        <f t="shared" si="13"/>
        <v>0</v>
      </c>
      <c r="G15" s="80">
        <f t="shared" si="13"/>
        <v>0</v>
      </c>
      <c r="H15" s="80">
        <f t="shared" si="13"/>
        <v>0</v>
      </c>
      <c r="I15" s="80">
        <f t="shared" si="13"/>
        <v>0</v>
      </c>
      <c r="J15" s="80">
        <f t="shared" si="13"/>
        <v>0</v>
      </c>
      <c r="K15" s="80">
        <f t="shared" si="13"/>
        <v>0</v>
      </c>
      <c r="L15" s="80">
        <f t="shared" si="13"/>
        <v>0</v>
      </c>
      <c r="M15" s="80">
        <f t="shared" si="13"/>
        <v>0</v>
      </c>
      <c r="N15" s="75">
        <f t="shared" si="13"/>
        <v>0</v>
      </c>
      <c r="O15" s="75">
        <f t="shared" si="13"/>
        <v>0</v>
      </c>
      <c r="P15" s="75">
        <f t="shared" si="13"/>
        <v>0</v>
      </c>
      <c r="Q15" s="75">
        <f t="shared" si="13"/>
        <v>0</v>
      </c>
      <c r="R15" s="75">
        <f t="shared" si="13"/>
        <v>0</v>
      </c>
      <c r="S15" s="75">
        <f t="shared" si="13"/>
        <v>0</v>
      </c>
      <c r="T15" s="75">
        <f t="shared" si="13"/>
        <v>0</v>
      </c>
      <c r="U15" s="75">
        <f t="shared" si="13"/>
        <v>0</v>
      </c>
      <c r="V15" s="241"/>
      <c r="W15" s="132" t="str">
        <f t="shared" si="0"/>
        <v/>
      </c>
      <c r="X15" s="140"/>
      <c r="Y15" s="197"/>
      <c r="Z15" s="202"/>
      <c r="AA15" s="140"/>
      <c r="AB15" s="140"/>
      <c r="AC15" s="140"/>
      <c r="AD15" s="197"/>
      <c r="AE15" s="142" t="str">
        <f t="shared" si="1"/>
        <v/>
      </c>
      <c r="AF15" s="121" t="str">
        <f t="shared" si="2"/>
        <v/>
      </c>
      <c r="AG15" s="142" t="str">
        <f t="shared" si="3"/>
        <v/>
      </c>
      <c r="AH15" s="134" t="str">
        <f t="shared" si="4"/>
        <v/>
      </c>
    </row>
    <row r="16" spans="1:34" ht="13.95" customHeight="1" x14ac:dyDescent="0.3">
      <c r="A16" s="600"/>
      <c r="B16" s="377" t="s">
        <v>142</v>
      </c>
      <c r="C16" s="378">
        <f>C4+C7+C10+C13</f>
        <v>16</v>
      </c>
      <c r="D16" s="378">
        <f t="shared" ref="D16:U16" si="14">D4+D7+D10+D13</f>
        <v>0</v>
      </c>
      <c r="E16" s="378">
        <f t="shared" si="14"/>
        <v>1</v>
      </c>
      <c r="F16" s="378">
        <f t="shared" si="14"/>
        <v>5</v>
      </c>
      <c r="G16" s="379">
        <f t="shared" si="14"/>
        <v>0</v>
      </c>
      <c r="H16" s="379">
        <f t="shared" si="14"/>
        <v>0</v>
      </c>
      <c r="I16" s="379">
        <f t="shared" si="14"/>
        <v>0</v>
      </c>
      <c r="J16" s="379">
        <f t="shared" si="14"/>
        <v>0</v>
      </c>
      <c r="K16" s="379">
        <f t="shared" si="14"/>
        <v>0</v>
      </c>
      <c r="L16" s="379">
        <f t="shared" si="14"/>
        <v>0</v>
      </c>
      <c r="M16" s="379">
        <f t="shared" si="14"/>
        <v>0</v>
      </c>
      <c r="N16" s="378">
        <f t="shared" si="14"/>
        <v>1</v>
      </c>
      <c r="O16" s="378">
        <f t="shared" si="14"/>
        <v>7</v>
      </c>
      <c r="P16" s="378">
        <f t="shared" si="14"/>
        <v>4</v>
      </c>
      <c r="Q16" s="378">
        <f t="shared" si="14"/>
        <v>0</v>
      </c>
      <c r="R16" s="378">
        <f t="shared" si="14"/>
        <v>2</v>
      </c>
      <c r="S16" s="378">
        <f t="shared" si="14"/>
        <v>2</v>
      </c>
      <c r="T16" s="378">
        <f t="shared" si="14"/>
        <v>1</v>
      </c>
      <c r="U16" s="378">
        <f t="shared" si="14"/>
        <v>12</v>
      </c>
      <c r="V16" s="240"/>
      <c r="W16" s="225">
        <f t="shared" si="0"/>
        <v>0.3125</v>
      </c>
      <c r="X16" s="164"/>
      <c r="Y16" s="250"/>
      <c r="Z16" s="251"/>
      <c r="AA16" s="164"/>
      <c r="AB16" s="164"/>
      <c r="AC16" s="164"/>
      <c r="AD16" s="250"/>
      <c r="AE16" s="166">
        <f t="shared" si="1"/>
        <v>1</v>
      </c>
      <c r="AF16" s="163">
        <f t="shared" si="2"/>
        <v>0.66666666666666663</v>
      </c>
      <c r="AG16" s="166">
        <f t="shared" si="3"/>
        <v>0.29411764705882348</v>
      </c>
      <c r="AH16" s="226">
        <f t="shared" si="4"/>
        <v>0.8</v>
      </c>
    </row>
    <row r="17" spans="1:34" ht="13.95" customHeight="1" thickBot="1" x14ac:dyDescent="0.35">
      <c r="A17" s="600"/>
      <c r="B17" s="237" t="s">
        <v>143</v>
      </c>
      <c r="C17" s="238">
        <f>C5+C8+C11+C14</f>
        <v>21</v>
      </c>
      <c r="D17" s="238">
        <f t="shared" ref="D17:U17" si="15">D5+D8+D11+D14</f>
        <v>1</v>
      </c>
      <c r="E17" s="238">
        <f t="shared" si="15"/>
        <v>0</v>
      </c>
      <c r="F17" s="238">
        <f t="shared" si="15"/>
        <v>2</v>
      </c>
      <c r="G17" s="238">
        <f t="shared" si="15"/>
        <v>17</v>
      </c>
      <c r="H17" s="238">
        <f t="shared" si="15"/>
        <v>15</v>
      </c>
      <c r="I17" s="238">
        <f t="shared" si="15"/>
        <v>0</v>
      </c>
      <c r="J17" s="238">
        <f t="shared" si="15"/>
        <v>0</v>
      </c>
      <c r="K17" s="238">
        <f t="shared" si="15"/>
        <v>0</v>
      </c>
      <c r="L17" s="238">
        <f t="shared" si="15"/>
        <v>0</v>
      </c>
      <c r="M17" s="238">
        <f t="shared" si="15"/>
        <v>0</v>
      </c>
      <c r="N17" s="238">
        <f t="shared" si="15"/>
        <v>0</v>
      </c>
      <c r="O17" s="238">
        <f t="shared" si="15"/>
        <v>14</v>
      </c>
      <c r="P17" s="238">
        <f t="shared" si="15"/>
        <v>1</v>
      </c>
      <c r="Q17" s="238">
        <f t="shared" si="15"/>
        <v>2</v>
      </c>
      <c r="R17" s="238">
        <f t="shared" si="15"/>
        <v>2</v>
      </c>
      <c r="S17" s="238">
        <f t="shared" si="15"/>
        <v>6</v>
      </c>
      <c r="T17" s="238">
        <f t="shared" si="15"/>
        <v>0</v>
      </c>
      <c r="U17" s="238">
        <f t="shared" si="15"/>
        <v>10</v>
      </c>
      <c r="V17" s="240"/>
      <c r="W17" s="228">
        <f t="shared" si="0"/>
        <v>9.5238095238095233E-2</v>
      </c>
      <c r="X17" s="180">
        <f t="shared" si="0"/>
        <v>0.80952380952380953</v>
      </c>
      <c r="Y17" s="198">
        <f t="shared" si="5"/>
        <v>0.88235294117647056</v>
      </c>
      <c r="Z17" s="199" t="str">
        <f t="shared" si="6"/>
        <v/>
      </c>
      <c r="AA17" s="180" t="str">
        <f t="shared" si="7"/>
        <v/>
      </c>
      <c r="AB17" s="182" t="str">
        <f t="shared" si="8"/>
        <v/>
      </c>
      <c r="AC17" s="180" t="str">
        <f t="shared" si="9"/>
        <v/>
      </c>
      <c r="AD17" s="198" t="str">
        <f t="shared" si="10"/>
        <v/>
      </c>
      <c r="AE17" s="374">
        <f t="shared" si="1"/>
        <v>0.88235294117647056</v>
      </c>
      <c r="AF17" s="180">
        <f t="shared" si="2"/>
        <v>0.93333333333333335</v>
      </c>
      <c r="AG17" s="374">
        <f t="shared" si="3"/>
        <v>0.44444444444444442</v>
      </c>
      <c r="AH17" s="196">
        <f t="shared" si="4"/>
        <v>1</v>
      </c>
    </row>
    <row r="18" spans="1:34" ht="10.95" customHeight="1" thickTop="1" thickBot="1" x14ac:dyDescent="0.35">
      <c r="A18" s="601"/>
      <c r="B18" s="50" t="s">
        <v>151</v>
      </c>
      <c r="C18" s="3">
        <f>C15+C16+C17</f>
        <v>37</v>
      </c>
      <c r="D18" s="3">
        <f t="shared" ref="D18:U18" si="16">D15+D16+D17</f>
        <v>1</v>
      </c>
      <c r="E18" s="3">
        <f t="shared" si="16"/>
        <v>1</v>
      </c>
      <c r="F18" s="3">
        <f t="shared" si="16"/>
        <v>7</v>
      </c>
      <c r="G18" s="3">
        <f t="shared" si="16"/>
        <v>17</v>
      </c>
      <c r="H18" s="3">
        <f t="shared" si="16"/>
        <v>15</v>
      </c>
      <c r="I18" s="3">
        <f t="shared" si="16"/>
        <v>0</v>
      </c>
      <c r="J18" s="3">
        <f t="shared" si="16"/>
        <v>0</v>
      </c>
      <c r="K18" s="3">
        <f t="shared" si="16"/>
        <v>0</v>
      </c>
      <c r="L18" s="3">
        <f t="shared" si="16"/>
        <v>0</v>
      </c>
      <c r="M18" s="3">
        <f t="shared" si="16"/>
        <v>0</v>
      </c>
      <c r="N18" s="3">
        <f t="shared" si="16"/>
        <v>1</v>
      </c>
      <c r="O18" s="3">
        <f t="shared" si="16"/>
        <v>21</v>
      </c>
      <c r="P18" s="3">
        <f t="shared" si="16"/>
        <v>5</v>
      </c>
      <c r="Q18" s="3">
        <f t="shared" si="16"/>
        <v>2</v>
      </c>
      <c r="R18" s="3">
        <f t="shared" si="16"/>
        <v>4</v>
      </c>
      <c r="S18" s="3">
        <f t="shared" si="16"/>
        <v>8</v>
      </c>
      <c r="T18" s="3">
        <f t="shared" si="16"/>
        <v>1</v>
      </c>
      <c r="U18" s="3">
        <f t="shared" si="16"/>
        <v>22</v>
      </c>
      <c r="V18" s="242"/>
      <c r="W18" s="147">
        <f t="shared" si="0"/>
        <v>0.1891891891891892</v>
      </c>
      <c r="X18" s="98">
        <f>IF($C18=0,"",G18/$C17)</f>
        <v>0.80952380952380953</v>
      </c>
      <c r="Y18" s="54">
        <f t="shared" si="5"/>
        <v>0.88235294117647056</v>
      </c>
      <c r="Z18" s="55" t="str">
        <f t="shared" si="6"/>
        <v/>
      </c>
      <c r="AA18" s="25" t="str">
        <f t="shared" si="7"/>
        <v/>
      </c>
      <c r="AB18" s="98" t="str">
        <f t="shared" si="8"/>
        <v/>
      </c>
      <c r="AC18" s="25" t="str">
        <f t="shared" si="9"/>
        <v/>
      </c>
      <c r="AD18" s="54" t="str">
        <f t="shared" si="10"/>
        <v/>
      </c>
      <c r="AE18" s="382">
        <f t="shared" si="1"/>
        <v>0.93103448275862066</v>
      </c>
      <c r="AF18" s="25">
        <f t="shared" si="2"/>
        <v>0.81481481481481477</v>
      </c>
      <c r="AG18" s="382">
        <f t="shared" si="3"/>
        <v>0.37142857142857144</v>
      </c>
      <c r="AH18" s="325">
        <f t="shared" si="4"/>
        <v>0.92307692307692313</v>
      </c>
    </row>
    <row r="19" spans="1:34" ht="13.95" customHeight="1" thickTop="1" x14ac:dyDescent="0.3">
      <c r="A19" s="596" t="s">
        <v>190</v>
      </c>
      <c r="B19" s="109" t="s">
        <v>141</v>
      </c>
      <c r="C19" s="235"/>
      <c r="D19" s="235"/>
      <c r="E19" s="235"/>
      <c r="F19" s="235"/>
      <c r="G19" s="95"/>
      <c r="H19" s="95"/>
      <c r="I19" s="95"/>
      <c r="J19" s="95"/>
      <c r="K19" s="95"/>
      <c r="L19" s="95"/>
      <c r="M19" s="95"/>
      <c r="N19" s="235"/>
      <c r="O19" s="235"/>
      <c r="P19" s="235"/>
      <c r="Q19" s="235"/>
      <c r="R19" s="235"/>
      <c r="S19" s="235"/>
      <c r="T19" s="235"/>
      <c r="U19" s="236"/>
      <c r="V19" s="240"/>
      <c r="W19" s="229" t="str">
        <f t="shared" si="0"/>
        <v/>
      </c>
      <c r="X19" s="194"/>
      <c r="Y19" s="194"/>
      <c r="Z19" s="230"/>
      <c r="AA19" s="194"/>
      <c r="AB19" s="194"/>
      <c r="AC19" s="194"/>
      <c r="AD19" s="194"/>
      <c r="AE19" s="372" t="str">
        <f t="shared" si="1"/>
        <v/>
      </c>
      <c r="AF19" s="193" t="str">
        <f t="shared" si="2"/>
        <v/>
      </c>
      <c r="AG19" s="372" t="str">
        <f t="shared" si="3"/>
        <v/>
      </c>
      <c r="AH19" s="232" t="str">
        <f t="shared" si="4"/>
        <v/>
      </c>
    </row>
    <row r="20" spans="1:34" ht="13.95" customHeight="1" x14ac:dyDescent="0.3">
      <c r="A20" s="596"/>
      <c r="B20" s="375" t="s">
        <v>142</v>
      </c>
      <c r="C20" s="345"/>
      <c r="D20" s="345"/>
      <c r="E20" s="345"/>
      <c r="F20" s="345"/>
      <c r="G20" s="346"/>
      <c r="H20" s="346"/>
      <c r="I20" s="346"/>
      <c r="J20" s="346"/>
      <c r="K20" s="346"/>
      <c r="L20" s="346"/>
      <c r="M20" s="346"/>
      <c r="N20" s="345"/>
      <c r="O20" s="345"/>
      <c r="P20" s="345"/>
      <c r="Q20" s="345"/>
      <c r="R20" s="345"/>
      <c r="S20" s="345"/>
      <c r="T20" s="345"/>
      <c r="U20" s="376"/>
      <c r="V20" s="240"/>
      <c r="W20" s="225" t="str">
        <f t="shared" si="0"/>
        <v/>
      </c>
      <c r="X20" s="164"/>
      <c r="Y20" s="164"/>
      <c r="Z20" s="169"/>
      <c r="AA20" s="164"/>
      <c r="AB20" s="164"/>
      <c r="AC20" s="164"/>
      <c r="AD20" s="164"/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6" t="str">
        <f t="shared" si="4"/>
        <v/>
      </c>
    </row>
    <row r="21" spans="1:34" ht="13.95" customHeight="1" x14ac:dyDescent="0.3">
      <c r="A21" s="605"/>
      <c r="B21" s="102" t="s">
        <v>143</v>
      </c>
      <c r="C21" s="86"/>
      <c r="D21" s="86"/>
      <c r="E21" s="86"/>
      <c r="F21" s="86"/>
      <c r="G21" s="86"/>
      <c r="H21" s="86"/>
      <c r="I21" s="86"/>
      <c r="J21" s="94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/>
      <c r="V21" s="240"/>
      <c r="W21" s="225" t="str">
        <f t="shared" si="0"/>
        <v/>
      </c>
      <c r="X21" s="168" t="str">
        <f t="shared" si="0"/>
        <v/>
      </c>
      <c r="Y21" s="163" t="str">
        <f>IF($G21=0,"",H21/$G21)</f>
        <v/>
      </c>
      <c r="Z21" s="167" t="str">
        <f>IF((I21+K21+L21+M21)=0,"",1-(M21/(I21+K21+L21+M21)))</f>
        <v/>
      </c>
      <c r="AA21" s="163" t="str">
        <f t="shared" si="7"/>
        <v/>
      </c>
      <c r="AB21" s="168" t="str">
        <f t="shared" si="8"/>
        <v/>
      </c>
      <c r="AC21" s="163" t="str">
        <f t="shared" si="9"/>
        <v/>
      </c>
      <c r="AD21" s="163" t="str">
        <f>IF(($I21+$K21+$L21)=0,"",($I21+$K21)/($I21+$K21+$L21))</f>
        <v/>
      </c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6" t="str">
        <f t="shared" si="4"/>
        <v/>
      </c>
    </row>
    <row r="22" spans="1:34" ht="13.95" customHeight="1" x14ac:dyDescent="0.3">
      <c r="A22" s="595" t="s">
        <v>191</v>
      </c>
      <c r="B22" s="103" t="s">
        <v>141</v>
      </c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9"/>
      <c r="O22" s="89"/>
      <c r="P22" s="89"/>
      <c r="Q22" s="89"/>
      <c r="R22" s="89"/>
      <c r="S22" s="89"/>
      <c r="T22" s="89"/>
      <c r="U22" s="90"/>
      <c r="V22" s="240"/>
      <c r="W22" s="225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6" t="str">
        <f t="shared" si="4"/>
        <v/>
      </c>
    </row>
    <row r="23" spans="1:34" ht="13.95" customHeight="1" x14ac:dyDescent="0.3">
      <c r="A23" s="596"/>
      <c r="B23" s="375" t="s">
        <v>142</v>
      </c>
      <c r="C23" s="345"/>
      <c r="D23" s="345"/>
      <c r="E23" s="345"/>
      <c r="F23" s="345"/>
      <c r="G23" s="346"/>
      <c r="H23" s="346"/>
      <c r="I23" s="346"/>
      <c r="J23" s="346"/>
      <c r="K23" s="346"/>
      <c r="L23" s="346"/>
      <c r="M23" s="346"/>
      <c r="N23" s="345"/>
      <c r="O23" s="345"/>
      <c r="P23" s="345"/>
      <c r="Q23" s="345"/>
      <c r="R23" s="345"/>
      <c r="S23" s="345"/>
      <c r="T23" s="345"/>
      <c r="U23" s="376"/>
      <c r="V23" s="240"/>
      <c r="W23" s="225" t="str">
        <f t="shared" si="0"/>
        <v/>
      </c>
      <c r="X23" s="164"/>
      <c r="Y23" s="164"/>
      <c r="Z23" s="169"/>
      <c r="AA23" s="164"/>
      <c r="AB23" s="164"/>
      <c r="AC23" s="164"/>
      <c r="AD23" s="164"/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6" t="str">
        <f t="shared" si="4"/>
        <v/>
      </c>
    </row>
    <row r="24" spans="1:34" ht="11.25" customHeight="1" x14ac:dyDescent="0.3">
      <c r="A24" s="597"/>
      <c r="B24" s="102" t="s">
        <v>143</v>
      </c>
      <c r="C24" s="86"/>
      <c r="D24" s="86"/>
      <c r="E24" s="86"/>
      <c r="F24" s="86"/>
      <c r="G24" s="86"/>
      <c r="H24" s="86"/>
      <c r="I24" s="86"/>
      <c r="J24" s="94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7"/>
      <c r="V24" s="240"/>
      <c r="W24" s="225" t="str">
        <f t="shared" si="0"/>
        <v/>
      </c>
      <c r="X24" s="168" t="str">
        <f t="shared" si="0"/>
        <v/>
      </c>
      <c r="Y24" s="163" t="str">
        <f t="shared" si="5"/>
        <v/>
      </c>
      <c r="Z24" s="167" t="str">
        <f t="shared" si="6"/>
        <v/>
      </c>
      <c r="AA24" s="163" t="str">
        <f t="shared" si="7"/>
        <v/>
      </c>
      <c r="AB24" s="168" t="str">
        <f t="shared" si="8"/>
        <v/>
      </c>
      <c r="AC24" s="163" t="str">
        <f t="shared" si="9"/>
        <v/>
      </c>
      <c r="AD24" s="163" t="str">
        <f t="shared" si="10"/>
        <v/>
      </c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6" t="str">
        <f t="shared" si="4"/>
        <v/>
      </c>
    </row>
    <row r="25" spans="1:34" ht="13.95" customHeight="1" x14ac:dyDescent="0.3">
      <c r="A25" s="596" t="s">
        <v>192</v>
      </c>
      <c r="B25" s="109" t="s">
        <v>141</v>
      </c>
      <c r="C25" s="89"/>
      <c r="D25" s="89"/>
      <c r="E25" s="89"/>
      <c r="F25" s="89"/>
      <c r="G25" s="88"/>
      <c r="H25" s="88"/>
      <c r="I25" s="88"/>
      <c r="J25" s="88"/>
      <c r="K25" s="88"/>
      <c r="L25" s="88"/>
      <c r="M25" s="88"/>
      <c r="N25" s="89"/>
      <c r="O25" s="89"/>
      <c r="P25" s="89"/>
      <c r="Q25" s="89"/>
      <c r="R25" s="89"/>
      <c r="S25" s="89"/>
      <c r="T25" s="89"/>
      <c r="U25" s="90"/>
      <c r="V25" s="240"/>
      <c r="W25" s="225" t="str">
        <f t="shared" si="0"/>
        <v/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 t="str">
        <f t="shared" si="3"/>
        <v/>
      </c>
      <c r="AH25" s="226" t="str">
        <f t="shared" si="4"/>
        <v/>
      </c>
    </row>
    <row r="26" spans="1:34" ht="13.95" customHeight="1" x14ac:dyDescent="0.3">
      <c r="A26" s="596"/>
      <c r="B26" s="375" t="s">
        <v>142</v>
      </c>
      <c r="C26" s="345">
        <v>19</v>
      </c>
      <c r="D26" s="345"/>
      <c r="E26" s="345">
        <v>4</v>
      </c>
      <c r="F26" s="345">
        <f>7</f>
        <v>7</v>
      </c>
      <c r="G26" s="346"/>
      <c r="H26" s="346"/>
      <c r="I26" s="346"/>
      <c r="J26" s="346"/>
      <c r="K26" s="346"/>
      <c r="L26" s="346"/>
      <c r="M26" s="346"/>
      <c r="N26" s="345"/>
      <c r="O26" s="345">
        <v>10</v>
      </c>
      <c r="P26" s="345">
        <v>1</v>
      </c>
      <c r="Q26" s="345">
        <v>8</v>
      </c>
      <c r="R26" s="345">
        <v>1</v>
      </c>
      <c r="S26" s="345">
        <v>2</v>
      </c>
      <c r="T26" s="345">
        <v>1</v>
      </c>
      <c r="U26" s="376">
        <v>24</v>
      </c>
      <c r="V26" s="240"/>
      <c r="W26" s="225">
        <f t="shared" si="0"/>
        <v>0.36842105263157893</v>
      </c>
      <c r="X26" s="164"/>
      <c r="Y26" s="164"/>
      <c r="Z26" s="169"/>
      <c r="AA26" s="164"/>
      <c r="AB26" s="164"/>
      <c r="AC26" s="164"/>
      <c r="AD26" s="164"/>
      <c r="AE26" s="166">
        <f t="shared" si="1"/>
        <v>0.57894736842105265</v>
      </c>
      <c r="AF26" s="163">
        <f t="shared" si="2"/>
        <v>0.90909090909090906</v>
      </c>
      <c r="AG26" s="166">
        <f t="shared" si="3"/>
        <v>0.1428571428571429</v>
      </c>
      <c r="AH26" s="226">
        <f t="shared" si="4"/>
        <v>0.75</v>
      </c>
    </row>
    <row r="27" spans="1:34" ht="13.95" customHeight="1" x14ac:dyDescent="0.3">
      <c r="A27" s="597"/>
      <c r="B27" s="102" t="s">
        <v>143</v>
      </c>
      <c r="C27" s="86">
        <v>29</v>
      </c>
      <c r="D27" s="86"/>
      <c r="E27" s="86">
        <v>1</v>
      </c>
      <c r="F27" s="86">
        <f>2</f>
        <v>2</v>
      </c>
      <c r="G27" s="86">
        <v>24</v>
      </c>
      <c r="H27" s="86">
        <v>23</v>
      </c>
      <c r="I27" s="86"/>
      <c r="J27" s="94"/>
      <c r="K27" s="86"/>
      <c r="L27" s="86"/>
      <c r="M27" s="86"/>
      <c r="N27" s="86">
        <v>5</v>
      </c>
      <c r="O27" s="86">
        <v>10</v>
      </c>
      <c r="P27" s="86">
        <v>2</v>
      </c>
      <c r="Q27" s="86">
        <v>5</v>
      </c>
      <c r="R27" s="86">
        <v>2</v>
      </c>
      <c r="S27" s="86">
        <v>5</v>
      </c>
      <c r="T27" s="86">
        <v>3</v>
      </c>
      <c r="U27" s="87">
        <v>12</v>
      </c>
      <c r="V27" s="240"/>
      <c r="W27" s="225">
        <f t="shared" si="0"/>
        <v>6.8965517241379309E-2</v>
      </c>
      <c r="X27" s="168">
        <f>IF($C27=0,"",G27/$C27)</f>
        <v>0.82758620689655171</v>
      </c>
      <c r="Y27" s="163">
        <f>IF($G27=0,"",H27/$G27)</f>
        <v>0.95833333333333337</v>
      </c>
      <c r="Z27" s="167" t="str">
        <f>IF((I27+K27+L27+M27)=0,"",1-(M27/(I27+K27+L27+M27)))</f>
        <v/>
      </c>
      <c r="AA27" s="163" t="str">
        <f>IF(AND((($I27+$K27+$L27)=0),($I27=0)),"",$I27/($I27+$L27+$K27))</f>
        <v/>
      </c>
      <c r="AB27" s="168" t="str">
        <f>IF(AND((($I27+$K27+$L27)=0),($I27=0)),"",$J27/($I27))</f>
        <v/>
      </c>
      <c r="AC27" s="163" t="str">
        <f>IF(AND((($I27+$K27+$L27)=0),($K27=0)),"",$K27/($K27+$L27+$I27))</f>
        <v/>
      </c>
      <c r="AD27" s="163" t="str">
        <f>IF(($I27+$K27+$L27)=0,"",($I27+$K27)/($I27+$K27+$L27))</f>
        <v/>
      </c>
      <c r="AE27" s="166">
        <f t="shared" si="1"/>
        <v>0.77272727272727271</v>
      </c>
      <c r="AF27" s="163">
        <f t="shared" si="2"/>
        <v>0.88235294117647056</v>
      </c>
      <c r="AG27" s="166">
        <f t="shared" si="3"/>
        <v>0.45454545454545459</v>
      </c>
      <c r="AH27" s="226">
        <f t="shared" si="4"/>
        <v>0.7</v>
      </c>
    </row>
    <row r="28" spans="1:34" ht="13.95" customHeight="1" x14ac:dyDescent="0.3">
      <c r="A28" s="595" t="s">
        <v>193</v>
      </c>
      <c r="B28" s="103" t="s">
        <v>141</v>
      </c>
      <c r="C28" s="89"/>
      <c r="D28" s="89"/>
      <c r="E28" s="89"/>
      <c r="F28" s="89"/>
      <c r="G28" s="88"/>
      <c r="H28" s="88"/>
      <c r="I28" s="88"/>
      <c r="J28" s="88"/>
      <c r="K28" s="88"/>
      <c r="L28" s="88"/>
      <c r="M28" s="88"/>
      <c r="N28" s="89"/>
      <c r="O28" s="89"/>
      <c r="P28" s="89"/>
      <c r="Q28" s="89"/>
      <c r="R28" s="89"/>
      <c r="S28" s="89"/>
      <c r="T28" s="89"/>
      <c r="U28" s="90"/>
      <c r="V28" s="240"/>
      <c r="W28" s="225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6" t="str">
        <f t="shared" si="4"/>
        <v/>
      </c>
    </row>
    <row r="29" spans="1:34" ht="13.95" customHeight="1" x14ac:dyDescent="0.3">
      <c r="A29" s="596"/>
      <c r="B29" s="375" t="s">
        <v>142</v>
      </c>
      <c r="C29" s="345"/>
      <c r="D29" s="345"/>
      <c r="E29" s="345"/>
      <c r="F29" s="345"/>
      <c r="G29" s="346"/>
      <c r="H29" s="346"/>
      <c r="I29" s="346"/>
      <c r="J29" s="346"/>
      <c r="K29" s="346"/>
      <c r="L29" s="346"/>
      <c r="M29" s="346"/>
      <c r="N29" s="345"/>
      <c r="O29" s="345"/>
      <c r="P29" s="345"/>
      <c r="Q29" s="345"/>
      <c r="R29" s="345"/>
      <c r="S29" s="345"/>
      <c r="T29" s="345"/>
      <c r="U29" s="376"/>
      <c r="V29" s="240"/>
      <c r="W29" s="225" t="str">
        <f t="shared" si="0"/>
        <v/>
      </c>
      <c r="X29" s="164"/>
      <c r="Y29" s="164"/>
      <c r="Z29" s="169"/>
      <c r="AA29" s="164"/>
      <c r="AB29" s="164"/>
      <c r="AC29" s="164"/>
      <c r="AD29" s="164"/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6" t="str">
        <f t="shared" si="4"/>
        <v/>
      </c>
    </row>
    <row r="30" spans="1:34" ht="12" customHeight="1" x14ac:dyDescent="0.3">
      <c r="A30" s="597"/>
      <c r="B30" s="102" t="s">
        <v>143</v>
      </c>
      <c r="C30" s="86"/>
      <c r="D30" s="86"/>
      <c r="E30" s="86"/>
      <c r="F30" s="86"/>
      <c r="G30" s="86"/>
      <c r="H30" s="86"/>
      <c r="I30" s="86"/>
      <c r="J30" s="9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240"/>
      <c r="W30" s="225" t="str">
        <f t="shared" si="0"/>
        <v/>
      </c>
      <c r="X30" s="168" t="str">
        <f t="shared" ref="X30" si="17">IF($C30=0,"",G30/$C30)</f>
        <v/>
      </c>
      <c r="Y30" s="163" t="str">
        <f t="shared" si="5"/>
        <v/>
      </c>
      <c r="Z30" s="167" t="str">
        <f t="shared" si="6"/>
        <v/>
      </c>
      <c r="AA30" s="163" t="str">
        <f t="shared" si="7"/>
        <v/>
      </c>
      <c r="AB30" s="168" t="str">
        <f t="shared" si="8"/>
        <v/>
      </c>
      <c r="AC30" s="163" t="str">
        <f t="shared" si="9"/>
        <v/>
      </c>
      <c r="AD30" s="163" t="str">
        <f t="shared" si="10"/>
        <v/>
      </c>
      <c r="AE30" s="166" t="str">
        <f t="shared" si="1"/>
        <v/>
      </c>
      <c r="AF30" s="163" t="str">
        <f t="shared" si="2"/>
        <v/>
      </c>
      <c r="AG30" s="166" t="str">
        <f t="shared" si="3"/>
        <v/>
      </c>
      <c r="AH30" s="226" t="str">
        <f t="shared" si="4"/>
        <v/>
      </c>
    </row>
    <row r="31" spans="1:34" ht="13.95" customHeight="1" x14ac:dyDescent="0.3">
      <c r="A31" s="595" t="s">
        <v>194</v>
      </c>
      <c r="B31" s="103" t="s">
        <v>141</v>
      </c>
      <c r="C31" s="89"/>
      <c r="D31" s="89"/>
      <c r="E31" s="89"/>
      <c r="F31" s="89"/>
      <c r="G31" s="88"/>
      <c r="H31" s="88"/>
      <c r="I31" s="88"/>
      <c r="J31" s="88"/>
      <c r="K31" s="88"/>
      <c r="L31" s="88"/>
      <c r="M31" s="88"/>
      <c r="N31" s="89"/>
      <c r="O31" s="89"/>
      <c r="P31" s="89"/>
      <c r="Q31" s="89"/>
      <c r="R31" s="89"/>
      <c r="S31" s="89"/>
      <c r="T31" s="89"/>
      <c r="U31" s="90"/>
      <c r="V31" s="240"/>
      <c r="W31" s="225" t="str">
        <f t="shared" si="0"/>
        <v/>
      </c>
      <c r="X31" s="164"/>
      <c r="Y31" s="164"/>
      <c r="Z31" s="169"/>
      <c r="AA31" s="164"/>
      <c r="AB31" s="164"/>
      <c r="AC31" s="164"/>
      <c r="AD31" s="164"/>
      <c r="AE31" s="166" t="str">
        <f t="shared" si="1"/>
        <v/>
      </c>
      <c r="AF31" s="163" t="str">
        <f t="shared" si="2"/>
        <v/>
      </c>
      <c r="AG31" s="166" t="str">
        <f t="shared" si="3"/>
        <v/>
      </c>
      <c r="AH31" s="226" t="str">
        <f t="shared" si="4"/>
        <v/>
      </c>
    </row>
    <row r="32" spans="1:34" ht="13.95" customHeight="1" x14ac:dyDescent="0.3">
      <c r="A32" s="596"/>
      <c r="B32" s="375" t="s">
        <v>142</v>
      </c>
      <c r="C32" s="345"/>
      <c r="D32" s="345"/>
      <c r="E32" s="345"/>
      <c r="F32" s="345"/>
      <c r="G32" s="346"/>
      <c r="H32" s="346"/>
      <c r="I32" s="346"/>
      <c r="J32" s="346"/>
      <c r="K32" s="346"/>
      <c r="L32" s="346"/>
      <c r="M32" s="346"/>
      <c r="N32" s="345"/>
      <c r="O32" s="345"/>
      <c r="P32" s="345"/>
      <c r="Q32" s="345"/>
      <c r="R32" s="345"/>
      <c r="S32" s="345"/>
      <c r="T32" s="345"/>
      <c r="U32" s="376"/>
      <c r="V32" s="240"/>
      <c r="W32" s="225"/>
      <c r="X32" s="164"/>
      <c r="Y32" s="164"/>
      <c r="Z32" s="169"/>
      <c r="AA32" s="164"/>
      <c r="AB32" s="164"/>
      <c r="AC32" s="164"/>
      <c r="AD32" s="164"/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6" t="str">
        <f t="shared" si="4"/>
        <v/>
      </c>
    </row>
    <row r="33" spans="1:34" ht="12" customHeight="1" x14ac:dyDescent="0.3">
      <c r="A33" s="597"/>
      <c r="B33" s="102" t="s">
        <v>143</v>
      </c>
      <c r="C33" s="86"/>
      <c r="D33" s="86"/>
      <c r="E33" s="86"/>
      <c r="F33" s="86"/>
      <c r="G33" s="86"/>
      <c r="H33" s="86"/>
      <c r="I33" s="86"/>
      <c r="J33" s="94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7"/>
      <c r="V33" s="240"/>
      <c r="W33" s="225" t="str">
        <f t="shared" si="0"/>
        <v/>
      </c>
      <c r="X33" s="168" t="str">
        <f t="shared" si="0"/>
        <v/>
      </c>
      <c r="Y33" s="163" t="str">
        <f t="shared" ref="Y33" si="18">IF($G33=0,"",H33/$G33)</f>
        <v/>
      </c>
      <c r="Z33" s="167" t="str">
        <f t="shared" ref="Z33" si="19">IF((I33+K33+L33+M33)=0,"",1-(M33/(I33+K33+L33+M33)))</f>
        <v/>
      </c>
      <c r="AA33" s="163" t="str">
        <f t="shared" si="7"/>
        <v/>
      </c>
      <c r="AB33" s="168" t="str">
        <f t="shared" si="8"/>
        <v/>
      </c>
      <c r="AC33" s="163" t="str">
        <f t="shared" si="9"/>
        <v/>
      </c>
      <c r="AD33" s="163" t="str">
        <f t="shared" si="10"/>
        <v/>
      </c>
      <c r="AE33" s="166" t="str">
        <f t="shared" si="1"/>
        <v/>
      </c>
      <c r="AF33" s="163" t="str">
        <f t="shared" si="2"/>
        <v/>
      </c>
      <c r="AG33" s="166" t="str">
        <f t="shared" si="3"/>
        <v/>
      </c>
      <c r="AH33" s="226" t="str">
        <f t="shared" si="4"/>
        <v/>
      </c>
    </row>
    <row r="34" spans="1:34" ht="13.95" customHeight="1" x14ac:dyDescent="0.3">
      <c r="A34" s="595" t="s">
        <v>195</v>
      </c>
      <c r="B34" s="103" t="s">
        <v>141</v>
      </c>
      <c r="C34" s="89"/>
      <c r="D34" s="89"/>
      <c r="E34" s="89"/>
      <c r="F34" s="89"/>
      <c r="G34" s="88"/>
      <c r="H34" s="88"/>
      <c r="I34" s="88"/>
      <c r="J34" s="88"/>
      <c r="K34" s="88"/>
      <c r="L34" s="88"/>
      <c r="M34" s="88"/>
      <c r="N34" s="89"/>
      <c r="O34" s="89"/>
      <c r="P34" s="89"/>
      <c r="Q34" s="89"/>
      <c r="R34" s="89"/>
      <c r="S34" s="89"/>
      <c r="T34" s="89"/>
      <c r="U34" s="90"/>
      <c r="V34" s="240"/>
      <c r="W34" s="225" t="str">
        <f t="shared" si="0"/>
        <v/>
      </c>
      <c r="X34" s="164"/>
      <c r="Y34" s="164"/>
      <c r="Z34" s="169"/>
      <c r="AA34" s="164"/>
      <c r="AB34" s="164"/>
      <c r="AC34" s="164"/>
      <c r="AD34" s="164"/>
      <c r="AE34" s="166" t="str">
        <f t="shared" si="1"/>
        <v/>
      </c>
      <c r="AF34" s="163" t="str">
        <f t="shared" si="2"/>
        <v/>
      </c>
      <c r="AG34" s="166" t="str">
        <f t="shared" si="3"/>
        <v/>
      </c>
      <c r="AH34" s="226" t="str">
        <f t="shared" si="4"/>
        <v/>
      </c>
    </row>
    <row r="35" spans="1:34" ht="13.95" customHeight="1" x14ac:dyDescent="0.3">
      <c r="A35" s="596"/>
      <c r="B35" s="375" t="s">
        <v>142</v>
      </c>
      <c r="C35" s="345"/>
      <c r="D35" s="345"/>
      <c r="E35" s="345"/>
      <c r="F35" s="345"/>
      <c r="G35" s="346"/>
      <c r="H35" s="346"/>
      <c r="I35" s="346"/>
      <c r="J35" s="346"/>
      <c r="K35" s="346"/>
      <c r="L35" s="346"/>
      <c r="M35" s="346"/>
      <c r="N35" s="345"/>
      <c r="O35" s="345"/>
      <c r="P35" s="345"/>
      <c r="Q35" s="345"/>
      <c r="R35" s="345"/>
      <c r="S35" s="345"/>
      <c r="T35" s="345"/>
      <c r="U35" s="376"/>
      <c r="V35" s="240"/>
      <c r="W35" s="225"/>
      <c r="X35" s="164"/>
      <c r="Y35" s="164"/>
      <c r="Z35" s="169"/>
      <c r="AA35" s="164"/>
      <c r="AB35" s="164"/>
      <c r="AC35" s="164"/>
      <c r="AD35" s="164"/>
      <c r="AE35" s="166" t="str">
        <f t="shared" si="1"/>
        <v/>
      </c>
      <c r="AF35" s="163" t="str">
        <f t="shared" si="2"/>
        <v/>
      </c>
      <c r="AG35" s="166" t="str">
        <f t="shared" si="3"/>
        <v/>
      </c>
      <c r="AH35" s="226" t="str">
        <f t="shared" si="4"/>
        <v/>
      </c>
    </row>
    <row r="36" spans="1:34" ht="12" customHeight="1" x14ac:dyDescent="0.3">
      <c r="A36" s="597"/>
      <c r="B36" s="102" t="s">
        <v>143</v>
      </c>
      <c r="C36" s="86"/>
      <c r="D36" s="86"/>
      <c r="E36" s="86"/>
      <c r="F36" s="86"/>
      <c r="G36" s="86"/>
      <c r="H36" s="86"/>
      <c r="I36" s="86"/>
      <c r="J36" s="94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7"/>
      <c r="V36" s="240"/>
      <c r="W36" s="225" t="str">
        <f t="shared" si="0"/>
        <v/>
      </c>
      <c r="X36" s="168" t="str">
        <f t="shared" si="0"/>
        <v/>
      </c>
      <c r="Y36" s="163" t="str">
        <f t="shared" ref="Y36" si="20">IF($G36=0,"",H36/$G36)</f>
        <v/>
      </c>
      <c r="Z36" s="167" t="str">
        <f t="shared" ref="Z36" si="21">IF((I36+K36+L36+M36)=0,"",1-(M36/(I36+K36+L36+M36)))</f>
        <v/>
      </c>
      <c r="AA36" s="163" t="str">
        <f t="shared" si="7"/>
        <v/>
      </c>
      <c r="AB36" s="168" t="str">
        <f t="shared" si="8"/>
        <v/>
      </c>
      <c r="AC36" s="163" t="str">
        <f t="shared" si="9"/>
        <v/>
      </c>
      <c r="AD36" s="163" t="str">
        <f t="shared" si="10"/>
        <v/>
      </c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6" t="str">
        <f t="shared" si="4"/>
        <v/>
      </c>
    </row>
    <row r="37" spans="1:34" ht="13.95" customHeight="1" x14ac:dyDescent="0.3">
      <c r="A37" s="595" t="s">
        <v>196</v>
      </c>
      <c r="B37" s="103" t="s">
        <v>141</v>
      </c>
      <c r="C37" s="89"/>
      <c r="D37" s="89"/>
      <c r="E37" s="89"/>
      <c r="F37" s="89"/>
      <c r="G37" s="88"/>
      <c r="H37" s="88"/>
      <c r="I37" s="88"/>
      <c r="J37" s="88"/>
      <c r="K37" s="88"/>
      <c r="L37" s="88"/>
      <c r="M37" s="88"/>
      <c r="N37" s="89"/>
      <c r="O37" s="89"/>
      <c r="P37" s="89"/>
      <c r="Q37" s="89"/>
      <c r="R37" s="89"/>
      <c r="S37" s="89"/>
      <c r="T37" s="89"/>
      <c r="U37" s="90"/>
      <c r="V37" s="240"/>
      <c r="W37" s="225" t="str">
        <f t="shared" si="0"/>
        <v/>
      </c>
      <c r="X37" s="164"/>
      <c r="Y37" s="164"/>
      <c r="Z37" s="169"/>
      <c r="AA37" s="164"/>
      <c r="AB37" s="164"/>
      <c r="AC37" s="164"/>
      <c r="AD37" s="164"/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6" t="str">
        <f t="shared" si="4"/>
        <v/>
      </c>
    </row>
    <row r="38" spans="1:34" ht="13.95" customHeight="1" x14ac:dyDescent="0.3">
      <c r="A38" s="596"/>
      <c r="B38" s="375" t="s">
        <v>142</v>
      </c>
      <c r="C38" s="345"/>
      <c r="D38" s="345"/>
      <c r="E38" s="345"/>
      <c r="F38" s="345"/>
      <c r="G38" s="346"/>
      <c r="H38" s="346"/>
      <c r="I38" s="346"/>
      <c r="J38" s="346"/>
      <c r="K38" s="346"/>
      <c r="L38" s="346"/>
      <c r="M38" s="346"/>
      <c r="N38" s="345"/>
      <c r="O38" s="345"/>
      <c r="P38" s="345"/>
      <c r="Q38" s="345"/>
      <c r="R38" s="345"/>
      <c r="S38" s="345"/>
      <c r="T38" s="345"/>
      <c r="U38" s="376"/>
      <c r="V38" s="240"/>
      <c r="W38" s="225"/>
      <c r="X38" s="164"/>
      <c r="Y38" s="164"/>
      <c r="Z38" s="169"/>
      <c r="AA38" s="164"/>
      <c r="AB38" s="164"/>
      <c r="AC38" s="164"/>
      <c r="AD38" s="164"/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6" t="str">
        <f t="shared" si="4"/>
        <v/>
      </c>
    </row>
    <row r="39" spans="1:34" ht="12" customHeight="1" x14ac:dyDescent="0.3">
      <c r="A39" s="597"/>
      <c r="B39" s="102" t="s">
        <v>143</v>
      </c>
      <c r="C39" s="86"/>
      <c r="D39" s="86"/>
      <c r="E39" s="86"/>
      <c r="F39" s="86"/>
      <c r="G39" s="86"/>
      <c r="H39" s="86"/>
      <c r="I39" s="86"/>
      <c r="J39" s="94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7"/>
      <c r="V39" s="240"/>
      <c r="W39" s="225" t="str">
        <f t="shared" si="0"/>
        <v/>
      </c>
      <c r="X39" s="168" t="str">
        <f>IF($C39=0,"",G39/$C39)</f>
        <v/>
      </c>
      <c r="Y39" s="163" t="str">
        <f t="shared" ref="Y39" si="22">IF($G39=0,"",H39/$G39)</f>
        <v/>
      </c>
      <c r="Z39" s="167" t="str">
        <f t="shared" ref="Z39" si="23">IF((I39+K39+L39+M39)=0,"",1-(M39/(I39+K39+L39+M39)))</f>
        <v/>
      </c>
      <c r="AA39" s="163" t="str">
        <f t="shared" si="7"/>
        <v/>
      </c>
      <c r="AB39" s="168" t="str">
        <f t="shared" si="8"/>
        <v/>
      </c>
      <c r="AC39" s="163" t="str">
        <f t="shared" si="9"/>
        <v/>
      </c>
      <c r="AD39" s="163" t="str">
        <f t="shared" si="10"/>
        <v/>
      </c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6" t="str">
        <f t="shared" si="4"/>
        <v/>
      </c>
    </row>
    <row r="40" spans="1:34" ht="13.95" customHeight="1" x14ac:dyDescent="0.3">
      <c r="A40" s="595" t="s">
        <v>197</v>
      </c>
      <c r="B40" s="103" t="s">
        <v>141</v>
      </c>
      <c r="C40" s="89"/>
      <c r="D40" s="89"/>
      <c r="E40" s="89"/>
      <c r="F40" s="89"/>
      <c r="G40" s="88"/>
      <c r="H40" s="88"/>
      <c r="I40" s="88"/>
      <c r="J40" s="88"/>
      <c r="K40" s="88"/>
      <c r="L40" s="88"/>
      <c r="M40" s="88"/>
      <c r="N40" s="89"/>
      <c r="O40" s="89"/>
      <c r="P40" s="89"/>
      <c r="Q40" s="89"/>
      <c r="R40" s="89"/>
      <c r="S40" s="89"/>
      <c r="T40" s="89"/>
      <c r="U40" s="90"/>
      <c r="V40" s="240"/>
      <c r="W40" s="225" t="str">
        <f t="shared" si="0"/>
        <v/>
      </c>
      <c r="X40" s="164"/>
      <c r="Y40" s="164"/>
      <c r="Z40" s="169"/>
      <c r="AA40" s="164"/>
      <c r="AB40" s="164"/>
      <c r="AC40" s="164"/>
      <c r="AD40" s="164"/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6" t="str">
        <f t="shared" si="4"/>
        <v/>
      </c>
    </row>
    <row r="41" spans="1:34" ht="13.95" customHeight="1" x14ac:dyDescent="0.3">
      <c r="A41" s="596"/>
      <c r="B41" s="375" t="s">
        <v>142</v>
      </c>
      <c r="C41" s="345"/>
      <c r="D41" s="345"/>
      <c r="E41" s="345"/>
      <c r="F41" s="345"/>
      <c r="G41" s="346"/>
      <c r="H41" s="346"/>
      <c r="I41" s="346"/>
      <c r="J41" s="346"/>
      <c r="K41" s="346"/>
      <c r="L41" s="346"/>
      <c r="M41" s="346"/>
      <c r="N41" s="345"/>
      <c r="O41" s="345"/>
      <c r="P41" s="345"/>
      <c r="Q41" s="345"/>
      <c r="R41" s="345"/>
      <c r="S41" s="345"/>
      <c r="T41" s="345"/>
      <c r="U41" s="376"/>
      <c r="V41" s="240"/>
      <c r="W41" s="225"/>
      <c r="X41" s="164"/>
      <c r="Y41" s="164"/>
      <c r="Z41" s="169"/>
      <c r="AA41" s="164"/>
      <c r="AB41" s="164"/>
      <c r="AC41" s="164"/>
      <c r="AD41" s="164"/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6" t="str">
        <f t="shared" si="4"/>
        <v/>
      </c>
    </row>
    <row r="42" spans="1:34" ht="13.95" customHeight="1" x14ac:dyDescent="0.3">
      <c r="A42" s="597"/>
      <c r="B42" s="102" t="s">
        <v>143</v>
      </c>
      <c r="C42" s="86"/>
      <c r="D42" s="86"/>
      <c r="E42" s="86"/>
      <c r="F42" s="86"/>
      <c r="G42" s="86"/>
      <c r="H42" s="86"/>
      <c r="I42" s="86"/>
      <c r="J42" s="94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  <c r="V42" s="240"/>
      <c r="W42" s="225" t="str">
        <f t="shared" si="0"/>
        <v/>
      </c>
      <c r="X42" s="168" t="str">
        <f t="shared" ref="X42:X45" si="24">IF($C42=0,"",G42/$C42)</f>
        <v/>
      </c>
      <c r="Y42" s="163" t="str">
        <f t="shared" ref="Y42:Y48" si="25">IF($G42=0,"",H42/$G42)</f>
        <v/>
      </c>
      <c r="Z42" s="167" t="str">
        <f t="shared" ref="Z42" si="26">IF((I42+K42+L42+M42)=0,"",1-(M42/(I42+K42+L42+M42)))</f>
        <v/>
      </c>
      <c r="AA42" s="163" t="str">
        <f>IF(AND((($I42+$K42+$L42)=0),($I42=0)),"",$I42/($I42+$L42+$K42))</f>
        <v/>
      </c>
      <c r="AB42" s="168" t="str">
        <f>IF(AND((($I42+$K42+$L42)=0),($I42=0)),"",$J42/($I42))</f>
        <v/>
      </c>
      <c r="AC42" s="163" t="str">
        <f>IF(AND((($I42+$K42+$L42)=0),($K42=0)),"",$K42/($K42+$L42+$I42))</f>
        <v/>
      </c>
      <c r="AD42" s="163" t="str">
        <f t="shared" ref="AD42:AD48" si="27">IF(($I42+$K42+$L42)=0,"",($I42+$K42)/($I42+$K42+$L42))</f>
        <v/>
      </c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6" t="str">
        <f t="shared" si="4"/>
        <v/>
      </c>
    </row>
    <row r="43" spans="1:34" ht="13.95" customHeight="1" x14ac:dyDescent="0.3">
      <c r="A43" s="595" t="s">
        <v>198</v>
      </c>
      <c r="B43" s="103" t="s">
        <v>141</v>
      </c>
      <c r="C43" s="89"/>
      <c r="D43" s="89"/>
      <c r="E43" s="89"/>
      <c r="F43" s="89"/>
      <c r="G43" s="88"/>
      <c r="H43" s="88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89"/>
      <c r="T43" s="89"/>
      <c r="U43" s="90"/>
      <c r="V43" s="240"/>
      <c r="W43" s="225" t="str">
        <f t="shared" si="0"/>
        <v/>
      </c>
      <c r="X43" s="164"/>
      <c r="Y43" s="164"/>
      <c r="Z43" s="169"/>
      <c r="AA43" s="164"/>
      <c r="AB43" s="164"/>
      <c r="AC43" s="164"/>
      <c r="AD43" s="164"/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6" t="str">
        <f t="shared" si="4"/>
        <v/>
      </c>
    </row>
    <row r="44" spans="1:34" ht="13.95" customHeight="1" x14ac:dyDescent="0.3">
      <c r="A44" s="596"/>
      <c r="B44" s="375" t="s">
        <v>142</v>
      </c>
      <c r="C44" s="345">
        <v>16</v>
      </c>
      <c r="D44" s="345"/>
      <c r="E44" s="345">
        <v>1</v>
      </c>
      <c r="F44" s="345">
        <v>1</v>
      </c>
      <c r="G44" s="346"/>
      <c r="H44" s="346"/>
      <c r="I44" s="346"/>
      <c r="J44" s="346"/>
      <c r="K44" s="346"/>
      <c r="L44" s="346"/>
      <c r="M44" s="346"/>
      <c r="N44" s="345">
        <v>2</v>
      </c>
      <c r="O44" s="345">
        <v>5</v>
      </c>
      <c r="P44" s="345">
        <v>4</v>
      </c>
      <c r="Q44" s="345">
        <v>5</v>
      </c>
      <c r="R44" s="345">
        <v>3</v>
      </c>
      <c r="S44" s="345">
        <v>5</v>
      </c>
      <c r="T44" s="345"/>
      <c r="U44" s="376">
        <v>8</v>
      </c>
      <c r="V44" s="240"/>
      <c r="W44" s="225"/>
      <c r="X44" s="164"/>
      <c r="Y44" s="164"/>
      <c r="Z44" s="169"/>
      <c r="AA44" s="164"/>
      <c r="AB44" s="164"/>
      <c r="AC44" s="164"/>
      <c r="AD44" s="164"/>
      <c r="AE44" s="166">
        <f t="shared" si="1"/>
        <v>0.6875</v>
      </c>
      <c r="AF44" s="163">
        <f t="shared" si="2"/>
        <v>0.63636363636363635</v>
      </c>
      <c r="AG44" s="166">
        <f t="shared" si="3"/>
        <v>0.5</v>
      </c>
      <c r="AH44" s="226">
        <f t="shared" si="4"/>
        <v>1</v>
      </c>
    </row>
    <row r="45" spans="1:34" ht="13.95" customHeight="1" x14ac:dyDescent="0.3">
      <c r="A45" s="597"/>
      <c r="B45" s="102" t="s">
        <v>143</v>
      </c>
      <c r="C45" s="86">
        <v>12</v>
      </c>
      <c r="D45" s="86"/>
      <c r="E45" s="86">
        <v>1</v>
      </c>
      <c r="F45" s="86">
        <v>2</v>
      </c>
      <c r="G45" s="86">
        <v>12</v>
      </c>
      <c r="H45" s="86">
        <v>10</v>
      </c>
      <c r="I45" s="86"/>
      <c r="J45" s="94"/>
      <c r="K45" s="86"/>
      <c r="L45" s="86"/>
      <c r="M45" s="86"/>
      <c r="N45" s="86">
        <v>1</v>
      </c>
      <c r="O45" s="86">
        <v>4</v>
      </c>
      <c r="P45" s="86">
        <v>6</v>
      </c>
      <c r="Q45" s="86">
        <v>1</v>
      </c>
      <c r="R45" s="86"/>
      <c r="S45" s="86">
        <v>4</v>
      </c>
      <c r="T45" s="86"/>
      <c r="U45" s="87">
        <v>7</v>
      </c>
      <c r="V45" s="240"/>
      <c r="W45" s="225">
        <f t="shared" si="0"/>
        <v>0.16666666666666666</v>
      </c>
      <c r="X45" s="168">
        <f t="shared" si="24"/>
        <v>1</v>
      </c>
      <c r="Y45" s="163">
        <f t="shared" si="25"/>
        <v>0.83333333333333337</v>
      </c>
      <c r="Z45" s="167" t="str">
        <f>IF((I45+K45+L45+M45)=0,"",1-(M45/(I45+K45+L45+M45)))</f>
        <v/>
      </c>
      <c r="AA45" s="163" t="str">
        <f>IF(AND((($I45+$K45+$L45)=0),($I45=0)),"",$I45/($I45+$L45+$K45))</f>
        <v/>
      </c>
      <c r="AB45" s="168" t="str">
        <f>IF(AND((($I45+$K45+$L45)=0),($I45=0)),"",$J45/($I45))</f>
        <v/>
      </c>
      <c r="AC45" s="163" t="str">
        <f>IF(AND((($I45+$K45+$L45)=0),($K45=0)),"",$K45/($K45+$L45+$I45))</f>
        <v/>
      </c>
      <c r="AD45" s="163" t="str">
        <f t="shared" si="27"/>
        <v/>
      </c>
      <c r="AE45" s="166">
        <f t="shared" si="1"/>
        <v>0.91666666666666663</v>
      </c>
      <c r="AF45" s="163">
        <f t="shared" si="2"/>
        <v>0.45454545454545453</v>
      </c>
      <c r="AG45" s="166">
        <f t="shared" si="3"/>
        <v>0.36363636363636365</v>
      </c>
      <c r="AH45" s="226">
        <f t="shared" si="4"/>
        <v>1</v>
      </c>
    </row>
    <row r="46" spans="1:34" ht="13.95" customHeight="1" x14ac:dyDescent="0.3">
      <c r="A46" s="595" t="s">
        <v>199</v>
      </c>
      <c r="B46" s="103" t="s">
        <v>141</v>
      </c>
      <c r="C46" s="89"/>
      <c r="D46" s="89"/>
      <c r="E46" s="89"/>
      <c r="F46" s="89"/>
      <c r="G46" s="88"/>
      <c r="H46" s="88"/>
      <c r="I46" s="88"/>
      <c r="J46" s="104"/>
      <c r="K46" s="88"/>
      <c r="L46" s="88"/>
      <c r="M46" s="88"/>
      <c r="N46" s="89"/>
      <c r="O46" s="89"/>
      <c r="P46" s="89"/>
      <c r="Q46" s="89"/>
      <c r="R46" s="89"/>
      <c r="S46" s="89"/>
      <c r="T46" s="89"/>
      <c r="U46" s="90"/>
      <c r="V46" s="240"/>
      <c r="W46" s="225" t="str">
        <f t="shared" si="0"/>
        <v/>
      </c>
      <c r="X46" s="164"/>
      <c r="Y46" s="164"/>
      <c r="Z46" s="169"/>
      <c r="AA46" s="164"/>
      <c r="AB46" s="164"/>
      <c r="AC46" s="164"/>
      <c r="AD46" s="164"/>
      <c r="AE46" s="166" t="str">
        <f t="shared" si="1"/>
        <v/>
      </c>
      <c r="AF46" s="163" t="str">
        <f t="shared" si="2"/>
        <v/>
      </c>
      <c r="AG46" s="166" t="str">
        <f t="shared" si="3"/>
        <v/>
      </c>
      <c r="AH46" s="226" t="str">
        <f t="shared" si="4"/>
        <v/>
      </c>
    </row>
    <row r="47" spans="1:34" ht="13.95" customHeight="1" x14ac:dyDescent="0.3">
      <c r="A47" s="596"/>
      <c r="B47" s="375" t="s">
        <v>142</v>
      </c>
      <c r="C47" s="345"/>
      <c r="D47" s="345"/>
      <c r="E47" s="345"/>
      <c r="F47" s="345"/>
      <c r="G47" s="346"/>
      <c r="H47" s="346"/>
      <c r="I47" s="346"/>
      <c r="J47" s="379"/>
      <c r="K47" s="346"/>
      <c r="L47" s="346"/>
      <c r="M47" s="346"/>
      <c r="N47" s="345"/>
      <c r="O47" s="345"/>
      <c r="P47" s="345"/>
      <c r="Q47" s="345"/>
      <c r="R47" s="345"/>
      <c r="S47" s="345"/>
      <c r="T47" s="345"/>
      <c r="U47" s="376"/>
      <c r="V47" s="240"/>
      <c r="W47" s="225"/>
      <c r="X47" s="164"/>
      <c r="Y47" s="164"/>
      <c r="Z47" s="169"/>
      <c r="AA47" s="164"/>
      <c r="AB47" s="164"/>
      <c r="AC47" s="164"/>
      <c r="AD47" s="164"/>
      <c r="AE47" s="166" t="str">
        <f t="shared" si="1"/>
        <v/>
      </c>
      <c r="AF47" s="163" t="str">
        <f t="shared" si="2"/>
        <v/>
      </c>
      <c r="AG47" s="166" t="str">
        <f t="shared" si="3"/>
        <v/>
      </c>
      <c r="AH47" s="226" t="str">
        <f t="shared" si="4"/>
        <v/>
      </c>
    </row>
    <row r="48" spans="1:34" ht="13.95" customHeight="1" x14ac:dyDescent="0.3">
      <c r="A48" s="597"/>
      <c r="B48" s="102" t="s">
        <v>143</v>
      </c>
      <c r="C48" s="86"/>
      <c r="D48" s="86"/>
      <c r="E48" s="86"/>
      <c r="F48" s="86"/>
      <c r="G48" s="86"/>
      <c r="H48" s="86"/>
      <c r="I48" s="86"/>
      <c r="J48" s="94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7"/>
      <c r="V48" s="240"/>
      <c r="W48" s="225" t="str">
        <f t="shared" si="0"/>
        <v/>
      </c>
      <c r="X48" s="168" t="str">
        <f t="shared" si="0"/>
        <v/>
      </c>
      <c r="Y48" s="163" t="str">
        <f t="shared" si="25"/>
        <v/>
      </c>
      <c r="Z48" s="167" t="str">
        <f>IF((I48+K48+L48+M48)=0,"",1-(M48/(I48+K48+L48+M48)))</f>
        <v/>
      </c>
      <c r="AA48" s="163" t="str">
        <f t="shared" si="7"/>
        <v/>
      </c>
      <c r="AB48" s="168" t="str">
        <f t="shared" si="8"/>
        <v/>
      </c>
      <c r="AC48" s="163" t="str">
        <f t="shared" si="9"/>
        <v/>
      </c>
      <c r="AD48" s="163" t="str">
        <f t="shared" si="27"/>
        <v/>
      </c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6" t="str">
        <f t="shared" si="4"/>
        <v/>
      </c>
    </row>
    <row r="49" spans="1:34" ht="13.95" customHeight="1" x14ac:dyDescent="0.3">
      <c r="A49" s="595" t="s">
        <v>200</v>
      </c>
      <c r="B49" s="103" t="s">
        <v>141</v>
      </c>
      <c r="C49" s="89"/>
      <c r="D49" s="89"/>
      <c r="E49" s="89"/>
      <c r="F49" s="89"/>
      <c r="G49" s="88"/>
      <c r="H49" s="88"/>
      <c r="I49" s="88"/>
      <c r="J49" s="95"/>
      <c r="K49" s="88"/>
      <c r="L49" s="88"/>
      <c r="M49" s="88"/>
      <c r="N49" s="89"/>
      <c r="O49" s="89"/>
      <c r="P49" s="89"/>
      <c r="Q49" s="89"/>
      <c r="R49" s="89"/>
      <c r="S49" s="89"/>
      <c r="T49" s="89"/>
      <c r="U49" s="90"/>
      <c r="V49" s="240"/>
      <c r="W49" s="225" t="str">
        <f t="shared" si="0"/>
        <v/>
      </c>
      <c r="X49" s="164"/>
      <c r="Y49" s="164"/>
      <c r="Z49" s="169"/>
      <c r="AA49" s="164"/>
      <c r="AB49" s="164"/>
      <c r="AC49" s="164"/>
      <c r="AD49" s="164"/>
      <c r="AE49" s="166" t="str">
        <f t="shared" si="1"/>
        <v/>
      </c>
      <c r="AF49" s="163" t="str">
        <f t="shared" si="2"/>
        <v/>
      </c>
      <c r="AG49" s="166" t="str">
        <f t="shared" si="3"/>
        <v/>
      </c>
      <c r="AH49" s="226" t="str">
        <f t="shared" si="4"/>
        <v/>
      </c>
    </row>
    <row r="50" spans="1:34" ht="13.95" customHeight="1" x14ac:dyDescent="0.3">
      <c r="A50" s="596"/>
      <c r="B50" s="375" t="s">
        <v>142</v>
      </c>
      <c r="C50" s="345"/>
      <c r="D50" s="345"/>
      <c r="E50" s="345"/>
      <c r="F50" s="345"/>
      <c r="G50" s="346"/>
      <c r="H50" s="346"/>
      <c r="I50" s="346"/>
      <c r="J50" s="346"/>
      <c r="K50" s="346"/>
      <c r="L50" s="346"/>
      <c r="M50" s="346"/>
      <c r="N50" s="345"/>
      <c r="O50" s="345"/>
      <c r="P50" s="345"/>
      <c r="Q50" s="345"/>
      <c r="R50" s="345"/>
      <c r="S50" s="345"/>
      <c r="T50" s="345"/>
      <c r="U50" s="376"/>
      <c r="V50" s="240"/>
      <c r="W50" s="225"/>
      <c r="X50" s="164"/>
      <c r="Y50" s="164"/>
      <c r="Z50" s="169"/>
      <c r="AA50" s="164"/>
      <c r="AB50" s="164"/>
      <c r="AC50" s="164"/>
      <c r="AD50" s="164"/>
      <c r="AE50" s="166" t="str">
        <f t="shared" si="1"/>
        <v/>
      </c>
      <c r="AF50" s="163" t="str">
        <f t="shared" si="2"/>
        <v/>
      </c>
      <c r="AG50" s="166" t="str">
        <f t="shared" si="3"/>
        <v/>
      </c>
      <c r="AH50" s="226" t="str">
        <f t="shared" si="4"/>
        <v/>
      </c>
    </row>
    <row r="51" spans="1:34" ht="12" customHeight="1" x14ac:dyDescent="0.3">
      <c r="A51" s="597"/>
      <c r="B51" s="102" t="s">
        <v>143</v>
      </c>
      <c r="C51" s="86"/>
      <c r="D51" s="86"/>
      <c r="E51" s="86"/>
      <c r="F51" s="86"/>
      <c r="G51" s="86"/>
      <c r="H51" s="86"/>
      <c r="I51" s="86"/>
      <c r="J51" s="9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7"/>
      <c r="V51" s="240"/>
      <c r="W51" s="225" t="str">
        <f t="shared" si="0"/>
        <v/>
      </c>
      <c r="X51" s="168" t="str">
        <f>IF($C51=0,"",G51/$C51)</f>
        <v/>
      </c>
      <c r="Y51" s="163" t="str">
        <f t="shared" si="5"/>
        <v/>
      </c>
      <c r="Z51" s="167" t="str">
        <f t="shared" si="6"/>
        <v/>
      </c>
      <c r="AA51" s="163" t="str">
        <f t="shared" si="7"/>
        <v/>
      </c>
      <c r="AB51" s="168" t="str">
        <f t="shared" si="8"/>
        <v/>
      </c>
      <c r="AC51" s="163" t="str">
        <f t="shared" si="9"/>
        <v/>
      </c>
      <c r="AD51" s="163" t="str">
        <f t="shared" si="10"/>
        <v/>
      </c>
      <c r="AE51" s="166" t="str">
        <f t="shared" si="1"/>
        <v/>
      </c>
      <c r="AF51" s="163" t="str">
        <f t="shared" si="2"/>
        <v/>
      </c>
      <c r="AG51" s="166" t="str">
        <f t="shared" si="3"/>
        <v/>
      </c>
      <c r="AH51" s="226" t="str">
        <f t="shared" si="4"/>
        <v/>
      </c>
    </row>
    <row r="52" spans="1:34" ht="13.95" customHeight="1" x14ac:dyDescent="0.3">
      <c r="A52" s="595" t="s">
        <v>201</v>
      </c>
      <c r="B52" s="103" t="s">
        <v>141</v>
      </c>
      <c r="C52" s="89"/>
      <c r="D52" s="89"/>
      <c r="E52" s="89"/>
      <c r="F52" s="89"/>
      <c r="G52" s="88"/>
      <c r="H52" s="88"/>
      <c r="I52" s="88"/>
      <c r="J52" s="88"/>
      <c r="K52" s="88"/>
      <c r="L52" s="88"/>
      <c r="M52" s="88"/>
      <c r="N52" s="89"/>
      <c r="O52" s="89"/>
      <c r="P52" s="89"/>
      <c r="Q52" s="89"/>
      <c r="R52" s="89"/>
      <c r="S52" s="89"/>
      <c r="T52" s="89"/>
      <c r="U52" s="90"/>
      <c r="V52" s="240"/>
      <c r="W52" s="225" t="str">
        <f t="shared" si="0"/>
        <v/>
      </c>
      <c r="X52" s="164"/>
      <c r="Y52" s="253"/>
      <c r="Z52" s="254"/>
      <c r="AA52" s="164"/>
      <c r="AB52" s="164"/>
      <c r="AC52" s="164"/>
      <c r="AD52" s="253"/>
      <c r="AE52" s="166" t="str">
        <f t="shared" si="1"/>
        <v/>
      </c>
      <c r="AF52" s="163" t="str">
        <f t="shared" si="2"/>
        <v/>
      </c>
      <c r="AG52" s="166" t="str">
        <f t="shared" si="3"/>
        <v/>
      </c>
      <c r="AH52" s="226" t="str">
        <f t="shared" si="4"/>
        <v/>
      </c>
    </row>
    <row r="53" spans="1:34" ht="13.95" customHeight="1" x14ac:dyDescent="0.3">
      <c r="A53" s="596"/>
      <c r="B53" s="375" t="s">
        <v>142</v>
      </c>
      <c r="C53" s="345"/>
      <c r="D53" s="345"/>
      <c r="E53" s="345"/>
      <c r="F53" s="345"/>
      <c r="G53" s="346"/>
      <c r="H53" s="346"/>
      <c r="I53" s="346"/>
      <c r="J53" s="346"/>
      <c r="K53" s="346"/>
      <c r="L53" s="346"/>
      <c r="M53" s="346"/>
      <c r="N53" s="345"/>
      <c r="O53" s="345"/>
      <c r="P53" s="345"/>
      <c r="Q53" s="345"/>
      <c r="R53" s="345"/>
      <c r="S53" s="345"/>
      <c r="T53" s="345"/>
      <c r="U53" s="376"/>
      <c r="V53" s="240"/>
      <c r="W53" s="225"/>
      <c r="X53" s="164"/>
      <c r="Y53" s="253"/>
      <c r="Z53" s="254"/>
      <c r="AA53" s="164"/>
      <c r="AB53" s="164"/>
      <c r="AC53" s="164"/>
      <c r="AD53" s="253"/>
      <c r="AE53" s="166" t="str">
        <f t="shared" si="1"/>
        <v/>
      </c>
      <c r="AF53" s="163" t="str">
        <f t="shared" si="2"/>
        <v/>
      </c>
      <c r="AG53" s="166" t="str">
        <f t="shared" si="3"/>
        <v/>
      </c>
      <c r="AH53" s="226" t="str">
        <f t="shared" si="4"/>
        <v/>
      </c>
    </row>
    <row r="54" spans="1:34" ht="13.95" customHeight="1" x14ac:dyDescent="0.3">
      <c r="A54" s="597"/>
      <c r="B54" s="102" t="s">
        <v>143</v>
      </c>
      <c r="C54" s="86"/>
      <c r="D54" s="86"/>
      <c r="E54" s="86"/>
      <c r="F54" s="86"/>
      <c r="G54" s="86"/>
      <c r="H54" s="86"/>
      <c r="I54" s="86"/>
      <c r="J54" s="94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240"/>
      <c r="W54" s="225" t="str">
        <f t="shared" si="0"/>
        <v/>
      </c>
      <c r="X54" s="168" t="str">
        <f t="shared" si="0"/>
        <v/>
      </c>
      <c r="Y54" s="252" t="str">
        <f t="shared" ref="Y54:Y63" si="28">IF($G54=0,"",H54/$G54)</f>
        <v/>
      </c>
      <c r="Z54" s="255" t="str">
        <f t="shared" ref="Z54:Z63" si="29">IF((I54+K54+L54+M54)=0,"",1-(M54/(I54+K54+L54+M54)))</f>
        <v/>
      </c>
      <c r="AA54" s="163" t="str">
        <f t="shared" si="7"/>
        <v/>
      </c>
      <c r="AB54" s="168" t="str">
        <f t="shared" si="8"/>
        <v/>
      </c>
      <c r="AC54" s="163" t="str">
        <f t="shared" si="9"/>
        <v/>
      </c>
      <c r="AD54" s="252" t="str">
        <f t="shared" ref="AD54:AD63" si="30">IF(($I54+$K54+$L54)=0,"",($I54+$K54)/($I54+$K54+$L54))</f>
        <v/>
      </c>
      <c r="AE54" s="166" t="str">
        <f t="shared" si="1"/>
        <v/>
      </c>
      <c r="AF54" s="163" t="str">
        <f t="shared" si="2"/>
        <v/>
      </c>
      <c r="AG54" s="166" t="str">
        <f t="shared" si="3"/>
        <v/>
      </c>
      <c r="AH54" s="226" t="str">
        <f t="shared" si="4"/>
        <v/>
      </c>
    </row>
    <row r="55" spans="1:34" ht="13.95" customHeight="1" x14ac:dyDescent="0.3">
      <c r="A55" s="595" t="s">
        <v>202</v>
      </c>
      <c r="B55" s="103" t="s">
        <v>141</v>
      </c>
      <c r="C55" s="89"/>
      <c r="D55" s="89"/>
      <c r="E55" s="89"/>
      <c r="F55" s="89"/>
      <c r="G55" s="88"/>
      <c r="H55" s="88"/>
      <c r="I55" s="88"/>
      <c r="J55" s="88"/>
      <c r="K55" s="88"/>
      <c r="L55" s="88"/>
      <c r="M55" s="88"/>
      <c r="N55" s="89"/>
      <c r="O55" s="89"/>
      <c r="P55" s="89"/>
      <c r="Q55" s="89"/>
      <c r="R55" s="89"/>
      <c r="S55" s="89"/>
      <c r="T55" s="89"/>
      <c r="U55" s="90"/>
      <c r="V55" s="240"/>
      <c r="W55" s="225" t="str">
        <f t="shared" si="0"/>
        <v/>
      </c>
      <c r="X55" s="164"/>
      <c r="Y55" s="253"/>
      <c r="Z55" s="254"/>
      <c r="AA55" s="164"/>
      <c r="AB55" s="164"/>
      <c r="AC55" s="164"/>
      <c r="AD55" s="253"/>
      <c r="AE55" s="166" t="str">
        <f t="shared" si="1"/>
        <v/>
      </c>
      <c r="AF55" s="163" t="str">
        <f t="shared" si="2"/>
        <v/>
      </c>
      <c r="AG55" s="166" t="str">
        <f t="shared" si="3"/>
        <v/>
      </c>
      <c r="AH55" s="226" t="str">
        <f t="shared" si="4"/>
        <v/>
      </c>
    </row>
    <row r="56" spans="1:34" ht="13.95" customHeight="1" x14ac:dyDescent="0.3">
      <c r="A56" s="596"/>
      <c r="B56" s="375" t="s">
        <v>142</v>
      </c>
      <c r="C56" s="345"/>
      <c r="D56" s="345"/>
      <c r="E56" s="345"/>
      <c r="F56" s="345"/>
      <c r="G56" s="346"/>
      <c r="H56" s="346"/>
      <c r="I56" s="346"/>
      <c r="J56" s="346"/>
      <c r="K56" s="346"/>
      <c r="L56" s="346"/>
      <c r="M56" s="346"/>
      <c r="N56" s="345"/>
      <c r="O56" s="345"/>
      <c r="P56" s="345"/>
      <c r="Q56" s="345"/>
      <c r="R56" s="345"/>
      <c r="S56" s="345"/>
      <c r="T56" s="345"/>
      <c r="U56" s="376"/>
      <c r="V56" s="240"/>
      <c r="W56" s="225"/>
      <c r="X56" s="164"/>
      <c r="Y56" s="253"/>
      <c r="Z56" s="254"/>
      <c r="AA56" s="164"/>
      <c r="AB56" s="164"/>
      <c r="AC56" s="164"/>
      <c r="AD56" s="253"/>
      <c r="AE56" s="166" t="str">
        <f t="shared" si="1"/>
        <v/>
      </c>
      <c r="AF56" s="163" t="str">
        <f t="shared" si="2"/>
        <v/>
      </c>
      <c r="AG56" s="166" t="str">
        <f t="shared" si="3"/>
        <v/>
      </c>
      <c r="AH56" s="226" t="str">
        <f t="shared" si="4"/>
        <v/>
      </c>
    </row>
    <row r="57" spans="1:34" ht="13.95" customHeight="1" x14ac:dyDescent="0.3">
      <c r="A57" s="597"/>
      <c r="B57" s="102" t="s">
        <v>143</v>
      </c>
      <c r="C57" s="86"/>
      <c r="D57" s="86"/>
      <c r="E57" s="86"/>
      <c r="F57" s="86"/>
      <c r="G57" s="86"/>
      <c r="H57" s="86"/>
      <c r="I57" s="86"/>
      <c r="J57" s="94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7"/>
      <c r="V57" s="240"/>
      <c r="W57" s="225" t="str">
        <f t="shared" si="0"/>
        <v/>
      </c>
      <c r="X57" s="168" t="str">
        <f t="shared" si="0"/>
        <v/>
      </c>
      <c r="Y57" s="252" t="str">
        <f t="shared" si="28"/>
        <v/>
      </c>
      <c r="Z57" s="255" t="str">
        <f t="shared" si="29"/>
        <v/>
      </c>
      <c r="AA57" s="163" t="str">
        <f t="shared" si="7"/>
        <v/>
      </c>
      <c r="AB57" s="168" t="str">
        <f t="shared" si="8"/>
        <v/>
      </c>
      <c r="AC57" s="163" t="str">
        <f t="shared" si="9"/>
        <v/>
      </c>
      <c r="AD57" s="252" t="str">
        <f t="shared" si="30"/>
        <v/>
      </c>
      <c r="AE57" s="166" t="str">
        <f t="shared" si="1"/>
        <v/>
      </c>
      <c r="AF57" s="163" t="str">
        <f t="shared" si="2"/>
        <v/>
      </c>
      <c r="AG57" s="166" t="str">
        <f t="shared" si="3"/>
        <v/>
      </c>
      <c r="AH57" s="226" t="str">
        <f t="shared" si="4"/>
        <v/>
      </c>
    </row>
    <row r="58" spans="1:34" ht="13.95" customHeight="1" x14ac:dyDescent="0.3">
      <c r="A58" s="595" t="s">
        <v>203</v>
      </c>
      <c r="B58" s="103" t="s">
        <v>141</v>
      </c>
      <c r="C58" s="89"/>
      <c r="D58" s="89"/>
      <c r="E58" s="89"/>
      <c r="F58" s="89"/>
      <c r="G58" s="88"/>
      <c r="H58" s="88"/>
      <c r="I58" s="88"/>
      <c r="J58" s="88"/>
      <c r="K58" s="88"/>
      <c r="L58" s="88"/>
      <c r="M58" s="88"/>
      <c r="N58" s="89"/>
      <c r="O58" s="89"/>
      <c r="P58" s="89"/>
      <c r="Q58" s="89"/>
      <c r="R58" s="89"/>
      <c r="S58" s="89"/>
      <c r="T58" s="89"/>
      <c r="U58" s="90"/>
      <c r="V58" s="240"/>
      <c r="W58" s="225" t="str">
        <f t="shared" si="0"/>
        <v/>
      </c>
      <c r="X58" s="164"/>
      <c r="Y58" s="253"/>
      <c r="Z58" s="254"/>
      <c r="AA58" s="164"/>
      <c r="AB58" s="164"/>
      <c r="AC58" s="164"/>
      <c r="AD58" s="253"/>
      <c r="AE58" s="166" t="str">
        <f t="shared" si="1"/>
        <v/>
      </c>
      <c r="AF58" s="163" t="str">
        <f t="shared" si="2"/>
        <v/>
      </c>
      <c r="AG58" s="166" t="str">
        <f t="shared" si="3"/>
        <v/>
      </c>
      <c r="AH58" s="226" t="str">
        <f t="shared" si="4"/>
        <v/>
      </c>
    </row>
    <row r="59" spans="1:34" ht="13.95" customHeight="1" x14ac:dyDescent="0.3">
      <c r="A59" s="596"/>
      <c r="B59" s="375" t="s">
        <v>142</v>
      </c>
      <c r="C59" s="345"/>
      <c r="D59" s="345"/>
      <c r="E59" s="345"/>
      <c r="F59" s="345"/>
      <c r="G59" s="346"/>
      <c r="H59" s="346"/>
      <c r="I59" s="346"/>
      <c r="J59" s="346"/>
      <c r="K59" s="346"/>
      <c r="L59" s="346"/>
      <c r="M59" s="346"/>
      <c r="N59" s="345"/>
      <c r="O59" s="345"/>
      <c r="P59" s="345"/>
      <c r="Q59" s="345"/>
      <c r="R59" s="345"/>
      <c r="S59" s="345"/>
      <c r="T59" s="345"/>
      <c r="U59" s="376"/>
      <c r="V59" s="240"/>
      <c r="W59" s="225"/>
      <c r="X59" s="164"/>
      <c r="Y59" s="253"/>
      <c r="Z59" s="254"/>
      <c r="AA59" s="164"/>
      <c r="AB59" s="164"/>
      <c r="AC59" s="164"/>
      <c r="AD59" s="253"/>
      <c r="AE59" s="166" t="str">
        <f t="shared" si="1"/>
        <v/>
      </c>
      <c r="AF59" s="163" t="str">
        <f t="shared" si="2"/>
        <v/>
      </c>
      <c r="AG59" s="166" t="str">
        <f t="shared" si="3"/>
        <v/>
      </c>
      <c r="AH59" s="226" t="str">
        <f t="shared" si="4"/>
        <v/>
      </c>
    </row>
    <row r="60" spans="1:34" ht="13.95" customHeight="1" x14ac:dyDescent="0.3">
      <c r="A60" s="597"/>
      <c r="B60" s="102" t="s">
        <v>143</v>
      </c>
      <c r="C60" s="86"/>
      <c r="D60" s="86"/>
      <c r="E60" s="86"/>
      <c r="F60" s="86"/>
      <c r="G60" s="86"/>
      <c r="H60" s="86"/>
      <c r="I60" s="86"/>
      <c r="J60" s="94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  <c r="V60" s="240"/>
      <c r="W60" s="225" t="str">
        <f t="shared" si="0"/>
        <v/>
      </c>
      <c r="X60" s="168" t="str">
        <f t="shared" si="0"/>
        <v/>
      </c>
      <c r="Y60" s="252" t="str">
        <f t="shared" si="28"/>
        <v/>
      </c>
      <c r="Z60" s="255" t="str">
        <f t="shared" si="29"/>
        <v/>
      </c>
      <c r="AA60" s="163" t="str">
        <f t="shared" si="7"/>
        <v/>
      </c>
      <c r="AB60" s="168" t="str">
        <f t="shared" si="8"/>
        <v/>
      </c>
      <c r="AC60" s="163" t="str">
        <f t="shared" si="9"/>
        <v/>
      </c>
      <c r="AD60" s="252" t="str">
        <f t="shared" si="30"/>
        <v/>
      </c>
      <c r="AE60" s="166" t="str">
        <f t="shared" si="1"/>
        <v/>
      </c>
      <c r="AF60" s="163" t="str">
        <f t="shared" si="2"/>
        <v/>
      </c>
      <c r="AG60" s="166" t="str">
        <f t="shared" si="3"/>
        <v/>
      </c>
      <c r="AH60" s="226" t="str">
        <f t="shared" si="4"/>
        <v/>
      </c>
    </row>
    <row r="61" spans="1:34" ht="13.95" customHeight="1" x14ac:dyDescent="0.3">
      <c r="A61" s="595" t="s">
        <v>204</v>
      </c>
      <c r="B61" s="103" t="s">
        <v>141</v>
      </c>
      <c r="C61" s="89"/>
      <c r="D61" s="89"/>
      <c r="E61" s="89"/>
      <c r="F61" s="89"/>
      <c r="G61" s="88"/>
      <c r="H61" s="88"/>
      <c r="I61" s="88"/>
      <c r="J61" s="88"/>
      <c r="K61" s="88"/>
      <c r="L61" s="88"/>
      <c r="M61" s="88"/>
      <c r="N61" s="89"/>
      <c r="O61" s="89"/>
      <c r="P61" s="89"/>
      <c r="Q61" s="89"/>
      <c r="R61" s="89"/>
      <c r="S61" s="89"/>
      <c r="T61" s="89"/>
      <c r="U61" s="90"/>
      <c r="V61" s="240"/>
      <c r="W61" s="225" t="str">
        <f t="shared" si="0"/>
        <v/>
      </c>
      <c r="X61" s="164"/>
      <c r="Y61" s="164"/>
      <c r="Z61" s="169"/>
      <c r="AA61" s="164"/>
      <c r="AB61" s="164"/>
      <c r="AC61" s="164"/>
      <c r="AD61" s="164"/>
      <c r="AE61" s="166" t="str">
        <f t="shared" si="1"/>
        <v/>
      </c>
      <c r="AF61" s="163" t="str">
        <f t="shared" si="2"/>
        <v/>
      </c>
      <c r="AG61" s="166" t="str">
        <f t="shared" si="3"/>
        <v/>
      </c>
      <c r="AH61" s="226" t="str">
        <f t="shared" si="4"/>
        <v/>
      </c>
    </row>
    <row r="62" spans="1:34" ht="13.95" customHeight="1" x14ac:dyDescent="0.3">
      <c r="A62" s="596"/>
      <c r="B62" s="375" t="s">
        <v>142</v>
      </c>
      <c r="C62" s="345"/>
      <c r="D62" s="345"/>
      <c r="E62" s="345"/>
      <c r="F62" s="345"/>
      <c r="G62" s="346"/>
      <c r="H62" s="346"/>
      <c r="I62" s="346"/>
      <c r="J62" s="346"/>
      <c r="K62" s="346"/>
      <c r="L62" s="346"/>
      <c r="M62" s="346"/>
      <c r="N62" s="345"/>
      <c r="O62" s="345"/>
      <c r="P62" s="345"/>
      <c r="Q62" s="345"/>
      <c r="R62" s="345"/>
      <c r="S62" s="345"/>
      <c r="T62" s="345"/>
      <c r="U62" s="376"/>
      <c r="V62" s="240"/>
      <c r="W62" s="225"/>
      <c r="X62" s="164"/>
      <c r="Y62" s="164"/>
      <c r="Z62" s="169"/>
      <c r="AA62" s="164"/>
      <c r="AB62" s="164"/>
      <c r="AC62" s="164"/>
      <c r="AD62" s="164"/>
      <c r="AE62" s="166" t="str">
        <f t="shared" si="1"/>
        <v/>
      </c>
      <c r="AF62" s="163" t="str">
        <f t="shared" si="2"/>
        <v/>
      </c>
      <c r="AG62" s="166" t="str">
        <f t="shared" si="3"/>
        <v/>
      </c>
      <c r="AH62" s="226" t="str">
        <f t="shared" si="4"/>
        <v/>
      </c>
    </row>
    <row r="63" spans="1:34" ht="13.95" customHeight="1" x14ac:dyDescent="0.3">
      <c r="A63" s="597"/>
      <c r="B63" s="102" t="s">
        <v>143</v>
      </c>
      <c r="C63" s="86"/>
      <c r="D63" s="86"/>
      <c r="E63" s="86"/>
      <c r="F63" s="86"/>
      <c r="G63" s="86"/>
      <c r="H63" s="86"/>
      <c r="I63" s="86"/>
      <c r="J63" s="94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  <c r="V63" s="240"/>
      <c r="W63" s="225" t="str">
        <f t="shared" si="0"/>
        <v/>
      </c>
      <c r="X63" s="168" t="str">
        <f t="shared" si="0"/>
        <v/>
      </c>
      <c r="Y63" s="163" t="str">
        <f t="shared" si="28"/>
        <v/>
      </c>
      <c r="Z63" s="167" t="str">
        <f t="shared" si="29"/>
        <v/>
      </c>
      <c r="AA63" s="163" t="str">
        <f t="shared" si="7"/>
        <v/>
      </c>
      <c r="AB63" s="168" t="str">
        <f t="shared" si="8"/>
        <v/>
      </c>
      <c r="AC63" s="163" t="str">
        <f t="shared" si="9"/>
        <v/>
      </c>
      <c r="AD63" s="163" t="str">
        <f t="shared" si="30"/>
        <v/>
      </c>
      <c r="AE63" s="166" t="str">
        <f t="shared" si="1"/>
        <v/>
      </c>
      <c r="AF63" s="163" t="str">
        <f t="shared" si="2"/>
        <v/>
      </c>
      <c r="AG63" s="166" t="str">
        <f t="shared" si="3"/>
        <v/>
      </c>
      <c r="AH63" s="226" t="str">
        <f t="shared" si="4"/>
        <v/>
      </c>
    </row>
    <row r="64" spans="1:34" ht="13.95" customHeight="1" x14ac:dyDescent="0.3">
      <c r="A64" s="595" t="s">
        <v>205</v>
      </c>
      <c r="B64" s="103" t="s">
        <v>141</v>
      </c>
      <c r="C64" s="89"/>
      <c r="D64" s="89"/>
      <c r="E64" s="89"/>
      <c r="F64" s="89"/>
      <c r="G64" s="88"/>
      <c r="H64" s="88"/>
      <c r="I64" s="88"/>
      <c r="J64" s="88"/>
      <c r="K64" s="88"/>
      <c r="L64" s="88"/>
      <c r="M64" s="88"/>
      <c r="N64" s="89"/>
      <c r="O64" s="89"/>
      <c r="P64" s="89"/>
      <c r="Q64" s="89"/>
      <c r="R64" s="89"/>
      <c r="S64" s="89"/>
      <c r="T64" s="89"/>
      <c r="U64" s="90"/>
      <c r="V64" s="240"/>
      <c r="W64" s="225" t="str">
        <f t="shared" si="0"/>
        <v/>
      </c>
      <c r="X64" s="164"/>
      <c r="Y64" s="253"/>
      <c r="Z64" s="254"/>
      <c r="AA64" s="164"/>
      <c r="AB64" s="164"/>
      <c r="AC64" s="164"/>
      <c r="AD64" s="253"/>
      <c r="AE64" s="166" t="str">
        <f t="shared" si="1"/>
        <v/>
      </c>
      <c r="AF64" s="163" t="str">
        <f t="shared" si="2"/>
        <v/>
      </c>
      <c r="AG64" s="166" t="str">
        <f t="shared" si="3"/>
        <v/>
      </c>
      <c r="AH64" s="226" t="str">
        <f t="shared" si="4"/>
        <v/>
      </c>
    </row>
    <row r="65" spans="1:34" ht="13.95" customHeight="1" x14ac:dyDescent="0.3">
      <c r="A65" s="596"/>
      <c r="B65" s="375" t="s">
        <v>142</v>
      </c>
      <c r="C65" s="345"/>
      <c r="D65" s="345"/>
      <c r="E65" s="345"/>
      <c r="F65" s="345"/>
      <c r="G65" s="346"/>
      <c r="H65" s="346"/>
      <c r="I65" s="346"/>
      <c r="J65" s="346"/>
      <c r="K65" s="346"/>
      <c r="L65" s="346"/>
      <c r="M65" s="346"/>
      <c r="N65" s="345"/>
      <c r="O65" s="345"/>
      <c r="P65" s="345"/>
      <c r="Q65" s="345"/>
      <c r="R65" s="345"/>
      <c r="S65" s="345"/>
      <c r="T65" s="345"/>
      <c r="U65" s="376"/>
      <c r="V65" s="240"/>
      <c r="W65" s="228"/>
      <c r="X65" s="421"/>
      <c r="Y65" s="430"/>
      <c r="Z65" s="431"/>
      <c r="AA65" s="421"/>
      <c r="AB65" s="421"/>
      <c r="AC65" s="421"/>
      <c r="AD65" s="430"/>
      <c r="AE65" s="166" t="str">
        <f t="shared" si="1"/>
        <v/>
      </c>
      <c r="AF65" s="163" t="str">
        <f t="shared" si="2"/>
        <v/>
      </c>
      <c r="AG65" s="166" t="str">
        <f t="shared" si="3"/>
        <v/>
      </c>
      <c r="AH65" s="226" t="str">
        <f t="shared" si="4"/>
        <v/>
      </c>
    </row>
    <row r="66" spans="1:34" ht="13.95" customHeight="1" thickBot="1" x14ac:dyDescent="0.35">
      <c r="A66" s="596"/>
      <c r="B66" s="111" t="s">
        <v>143</v>
      </c>
      <c r="C66" s="91"/>
      <c r="D66" s="91"/>
      <c r="E66" s="91"/>
      <c r="F66" s="91"/>
      <c r="G66" s="91"/>
      <c r="H66" s="91"/>
      <c r="I66" s="91"/>
      <c r="J66" s="96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2"/>
      <c r="V66" s="240"/>
      <c r="W66" s="228" t="str">
        <f t="shared" si="0"/>
        <v/>
      </c>
      <c r="X66" s="182" t="str">
        <f t="shared" si="0"/>
        <v/>
      </c>
      <c r="Y66" s="383" t="str">
        <f t="shared" si="5"/>
        <v/>
      </c>
      <c r="Z66" s="384" t="str">
        <f t="shared" si="6"/>
        <v/>
      </c>
      <c r="AA66" s="180" t="str">
        <f t="shared" si="7"/>
        <v/>
      </c>
      <c r="AB66" s="182" t="str">
        <f t="shared" si="8"/>
        <v/>
      </c>
      <c r="AC66" s="180" t="str">
        <f t="shared" si="9"/>
        <v/>
      </c>
      <c r="AD66" s="383" t="str">
        <f t="shared" si="10"/>
        <v/>
      </c>
      <c r="AE66" s="374" t="str">
        <f t="shared" si="1"/>
        <v/>
      </c>
      <c r="AF66" s="180" t="str">
        <f t="shared" si="2"/>
        <v/>
      </c>
      <c r="AG66" s="374" t="str">
        <f t="shared" si="3"/>
        <v/>
      </c>
      <c r="AH66" s="196" t="str">
        <f t="shared" si="4"/>
        <v/>
      </c>
    </row>
    <row r="67" spans="1:34" ht="13.95" customHeight="1" thickTop="1" x14ac:dyDescent="0.3">
      <c r="A67" s="599" t="s">
        <v>206</v>
      </c>
      <c r="B67" s="69" t="s">
        <v>207</v>
      </c>
      <c r="C67" s="75">
        <f>C19+C22+C25+C28+C31+C34+C37+C40+C43+C46+C49+C52+C55+C58+C61+C64</f>
        <v>0</v>
      </c>
      <c r="D67" s="75">
        <f t="shared" ref="D67:U67" si="31">D19+D22+D25+D28+D31+D34+D37+D40+D43+D46+D49+D52+D55+D58+D61+D64</f>
        <v>0</v>
      </c>
      <c r="E67" s="75">
        <f t="shared" si="31"/>
        <v>0</v>
      </c>
      <c r="F67" s="75">
        <f t="shared" si="31"/>
        <v>0</v>
      </c>
      <c r="G67" s="80">
        <f t="shared" si="31"/>
        <v>0</v>
      </c>
      <c r="H67" s="80">
        <f t="shared" si="31"/>
        <v>0</v>
      </c>
      <c r="I67" s="80">
        <f t="shared" si="31"/>
        <v>0</v>
      </c>
      <c r="J67" s="80">
        <f t="shared" si="31"/>
        <v>0</v>
      </c>
      <c r="K67" s="80">
        <f t="shared" si="31"/>
        <v>0</v>
      </c>
      <c r="L67" s="80">
        <f t="shared" si="31"/>
        <v>0</v>
      </c>
      <c r="M67" s="80">
        <f t="shared" si="31"/>
        <v>0</v>
      </c>
      <c r="N67" s="75">
        <f t="shared" si="31"/>
        <v>0</v>
      </c>
      <c r="O67" s="75">
        <f t="shared" si="31"/>
        <v>0</v>
      </c>
      <c r="P67" s="75">
        <f t="shared" si="31"/>
        <v>0</v>
      </c>
      <c r="Q67" s="75">
        <f t="shared" si="31"/>
        <v>0</v>
      </c>
      <c r="R67" s="75">
        <f t="shared" si="31"/>
        <v>0</v>
      </c>
      <c r="S67" s="75">
        <f t="shared" si="31"/>
        <v>0</v>
      </c>
      <c r="T67" s="75">
        <f t="shared" si="31"/>
        <v>0</v>
      </c>
      <c r="U67" s="75">
        <f t="shared" si="31"/>
        <v>0</v>
      </c>
      <c r="V67" s="241"/>
      <c r="W67" s="132" t="str">
        <f t="shared" si="0"/>
        <v/>
      </c>
      <c r="X67" s="140"/>
      <c r="Y67" s="197"/>
      <c r="Z67" s="385"/>
      <c r="AA67" s="140"/>
      <c r="AB67" s="140"/>
      <c r="AC67" s="140"/>
      <c r="AD67" s="197"/>
      <c r="AE67" s="142" t="str">
        <f t="shared" si="1"/>
        <v/>
      </c>
      <c r="AF67" s="121" t="str">
        <f t="shared" si="2"/>
        <v/>
      </c>
      <c r="AG67" s="142" t="str">
        <f t="shared" si="3"/>
        <v/>
      </c>
      <c r="AH67" s="134" t="str">
        <f t="shared" si="4"/>
        <v/>
      </c>
    </row>
    <row r="68" spans="1:34" ht="13.95" customHeight="1" x14ac:dyDescent="0.3">
      <c r="A68" s="600"/>
      <c r="B68" s="377" t="s">
        <v>142</v>
      </c>
      <c r="C68" s="378">
        <f>C20+C23+C26+C29+C32+C35+C38+C41+C44+C47+C50+C53+C56+C59+C62+C65</f>
        <v>35</v>
      </c>
      <c r="D68" s="378">
        <f t="shared" ref="D68:U68" si="32">D20+D23+D26+D29+D32+D35+D38+D41+D44+D47+D50+D53+D56+D59+D62+D65</f>
        <v>0</v>
      </c>
      <c r="E68" s="378">
        <f t="shared" si="32"/>
        <v>5</v>
      </c>
      <c r="F68" s="378">
        <f t="shared" si="32"/>
        <v>8</v>
      </c>
      <c r="G68" s="379">
        <f t="shared" si="32"/>
        <v>0</v>
      </c>
      <c r="H68" s="379">
        <f t="shared" si="32"/>
        <v>0</v>
      </c>
      <c r="I68" s="379">
        <f t="shared" si="32"/>
        <v>0</v>
      </c>
      <c r="J68" s="379">
        <f t="shared" si="32"/>
        <v>0</v>
      </c>
      <c r="K68" s="379">
        <f t="shared" si="32"/>
        <v>0</v>
      </c>
      <c r="L68" s="379">
        <f t="shared" si="32"/>
        <v>0</v>
      </c>
      <c r="M68" s="379">
        <f t="shared" si="32"/>
        <v>0</v>
      </c>
      <c r="N68" s="378">
        <f t="shared" si="32"/>
        <v>2</v>
      </c>
      <c r="O68" s="378">
        <f t="shared" si="32"/>
        <v>15</v>
      </c>
      <c r="P68" s="378">
        <f t="shared" si="32"/>
        <v>5</v>
      </c>
      <c r="Q68" s="378">
        <f t="shared" si="32"/>
        <v>13</v>
      </c>
      <c r="R68" s="378">
        <f t="shared" si="32"/>
        <v>4</v>
      </c>
      <c r="S68" s="378">
        <f t="shared" si="32"/>
        <v>7</v>
      </c>
      <c r="T68" s="378">
        <f t="shared" si="32"/>
        <v>1</v>
      </c>
      <c r="U68" s="378">
        <f t="shared" si="32"/>
        <v>32</v>
      </c>
      <c r="V68" s="240"/>
      <c r="W68" s="225">
        <f t="shared" si="0"/>
        <v>0.22857142857142856</v>
      </c>
      <c r="X68" s="164"/>
      <c r="Y68" s="250"/>
      <c r="Z68" s="381"/>
      <c r="AA68" s="164"/>
      <c r="AB68" s="164"/>
      <c r="AC68" s="164"/>
      <c r="AD68" s="250"/>
      <c r="AE68" s="166">
        <f t="shared" si="1"/>
        <v>0.62857142857142856</v>
      </c>
      <c r="AF68" s="163">
        <f t="shared" si="2"/>
        <v>0.77272727272727271</v>
      </c>
      <c r="AG68" s="166">
        <f t="shared" si="3"/>
        <v>0.27272727272727271</v>
      </c>
      <c r="AH68" s="226">
        <f t="shared" si="4"/>
        <v>0.91666666666666663</v>
      </c>
    </row>
    <row r="69" spans="1:34" ht="13.95" customHeight="1" thickBot="1" x14ac:dyDescent="0.35">
      <c r="A69" s="600"/>
      <c r="B69" s="237" t="s">
        <v>143</v>
      </c>
      <c r="C69" s="238">
        <f>C21+C24+C27+C30+C33+C36+C39+C42+C45+C48+C51+C54+C57+C60+C63+C66</f>
        <v>41</v>
      </c>
      <c r="D69" s="238">
        <f t="shared" ref="D69:U69" si="33">D21+D24+D27+D30+D33+D36+D39+D42+D45+D48+D51+D54+D57+D60+D63+D66</f>
        <v>0</v>
      </c>
      <c r="E69" s="238">
        <f>E21+E24+E27+E30+E33+E36+E39+E42+E45+E48+E51+E54+E57+E60+E63+E66</f>
        <v>2</v>
      </c>
      <c r="F69" s="238">
        <f t="shared" si="33"/>
        <v>4</v>
      </c>
      <c r="G69" s="238">
        <f>G21+G24+G27+G30+G33+G36+G39+G42+G45+G48+G51+G54+G57+G60+G63+G66</f>
        <v>36</v>
      </c>
      <c r="H69" s="238">
        <f t="shared" si="33"/>
        <v>33</v>
      </c>
      <c r="I69" s="238">
        <f t="shared" si="33"/>
        <v>0</v>
      </c>
      <c r="J69" s="238">
        <f t="shared" si="33"/>
        <v>0</v>
      </c>
      <c r="K69" s="238">
        <f t="shared" si="33"/>
        <v>0</v>
      </c>
      <c r="L69" s="238">
        <f t="shared" si="33"/>
        <v>0</v>
      </c>
      <c r="M69" s="238">
        <f t="shared" si="33"/>
        <v>0</v>
      </c>
      <c r="N69" s="238">
        <f t="shared" si="33"/>
        <v>6</v>
      </c>
      <c r="O69" s="238">
        <f t="shared" si="33"/>
        <v>14</v>
      </c>
      <c r="P69" s="238">
        <f t="shared" si="33"/>
        <v>8</v>
      </c>
      <c r="Q69" s="238">
        <f t="shared" si="33"/>
        <v>6</v>
      </c>
      <c r="R69" s="238">
        <f t="shared" si="33"/>
        <v>2</v>
      </c>
      <c r="S69" s="238">
        <f t="shared" si="33"/>
        <v>9</v>
      </c>
      <c r="T69" s="238">
        <f t="shared" si="33"/>
        <v>3</v>
      </c>
      <c r="U69" s="238">
        <f t="shared" si="33"/>
        <v>19</v>
      </c>
      <c r="V69" s="240"/>
      <c r="W69" s="228">
        <f t="shared" si="0"/>
        <v>9.7560975609756101E-2</v>
      </c>
      <c r="X69" s="182">
        <f t="shared" si="0"/>
        <v>0.87804878048780488</v>
      </c>
      <c r="Y69" s="198">
        <f t="shared" si="5"/>
        <v>0.91666666666666663</v>
      </c>
      <c r="Z69" s="199" t="str">
        <f t="shared" si="6"/>
        <v/>
      </c>
      <c r="AA69" s="180" t="str">
        <f t="shared" si="7"/>
        <v/>
      </c>
      <c r="AB69" s="182" t="str">
        <f t="shared" si="8"/>
        <v/>
      </c>
      <c r="AC69" s="180" t="str">
        <f t="shared" si="9"/>
        <v/>
      </c>
      <c r="AD69" s="198" t="str">
        <f t="shared" si="10"/>
        <v/>
      </c>
      <c r="AE69" s="374">
        <f t="shared" si="1"/>
        <v>0.82352941176470584</v>
      </c>
      <c r="AF69" s="180">
        <f t="shared" si="2"/>
        <v>0.7142857142857143</v>
      </c>
      <c r="AG69" s="374">
        <f t="shared" si="3"/>
        <v>0.4242424242424242</v>
      </c>
      <c r="AH69" s="196">
        <f t="shared" si="4"/>
        <v>0.7857142857142857</v>
      </c>
    </row>
    <row r="70" spans="1:34" ht="10.95" customHeight="1" thickTop="1" thickBot="1" x14ac:dyDescent="0.35">
      <c r="A70" s="601"/>
      <c r="B70" s="50" t="s">
        <v>151</v>
      </c>
      <c r="C70" s="3">
        <f>C67+C68+C69</f>
        <v>76</v>
      </c>
      <c r="D70" s="3">
        <f t="shared" ref="D70:U70" si="34">D67+D68+D69</f>
        <v>0</v>
      </c>
      <c r="E70" s="3">
        <f t="shared" si="34"/>
        <v>7</v>
      </c>
      <c r="F70" s="3">
        <f t="shared" si="34"/>
        <v>12</v>
      </c>
      <c r="G70" s="3">
        <f t="shared" si="34"/>
        <v>36</v>
      </c>
      <c r="H70" s="3">
        <f t="shared" si="34"/>
        <v>33</v>
      </c>
      <c r="I70" s="3">
        <f t="shared" si="34"/>
        <v>0</v>
      </c>
      <c r="J70" s="3">
        <f t="shared" si="34"/>
        <v>0</v>
      </c>
      <c r="K70" s="3">
        <f t="shared" si="34"/>
        <v>0</v>
      </c>
      <c r="L70" s="3">
        <f t="shared" si="34"/>
        <v>0</v>
      </c>
      <c r="M70" s="3">
        <f t="shared" si="34"/>
        <v>0</v>
      </c>
      <c r="N70" s="3">
        <f>N67+N68+N69</f>
        <v>8</v>
      </c>
      <c r="O70" s="3">
        <f t="shared" si="34"/>
        <v>29</v>
      </c>
      <c r="P70" s="3">
        <f t="shared" si="34"/>
        <v>13</v>
      </c>
      <c r="Q70" s="3">
        <f t="shared" si="34"/>
        <v>19</v>
      </c>
      <c r="R70" s="3">
        <f t="shared" si="34"/>
        <v>6</v>
      </c>
      <c r="S70" s="3">
        <f t="shared" si="34"/>
        <v>16</v>
      </c>
      <c r="T70" s="3">
        <f t="shared" si="34"/>
        <v>4</v>
      </c>
      <c r="U70" s="3">
        <f t="shared" si="34"/>
        <v>51</v>
      </c>
      <c r="V70" s="242"/>
      <c r="W70" s="147">
        <f t="shared" si="0"/>
        <v>0.15789473684210525</v>
      </c>
      <c r="X70" s="25">
        <f>IF($C70=0,"",G70/$C69)</f>
        <v>0.87804878048780488</v>
      </c>
      <c r="Y70" s="54">
        <f t="shared" si="5"/>
        <v>0.91666666666666663</v>
      </c>
      <c r="Z70" s="55" t="str">
        <f t="shared" si="6"/>
        <v/>
      </c>
      <c r="AA70" s="25" t="str">
        <f t="shared" si="7"/>
        <v/>
      </c>
      <c r="AB70" s="98" t="str">
        <f t="shared" si="8"/>
        <v/>
      </c>
      <c r="AC70" s="25" t="str">
        <f t="shared" si="9"/>
        <v/>
      </c>
      <c r="AD70" s="54" t="str">
        <f t="shared" si="10"/>
        <v/>
      </c>
      <c r="AE70" s="382">
        <f t="shared" si="1"/>
        <v>0.72463768115942029</v>
      </c>
      <c r="AF70" s="25">
        <f t="shared" si="2"/>
        <v>0.74</v>
      </c>
      <c r="AG70" s="382">
        <f t="shared" si="3"/>
        <v>0.33766233766233766</v>
      </c>
      <c r="AH70" s="325">
        <f t="shared" si="4"/>
        <v>0.84615384615384615</v>
      </c>
    </row>
    <row r="71" spans="1:34" ht="13.95" customHeight="1" thickTop="1" x14ac:dyDescent="0.3">
      <c r="A71" s="596" t="s">
        <v>208</v>
      </c>
      <c r="B71" s="109" t="s">
        <v>141</v>
      </c>
      <c r="C71" s="235"/>
      <c r="D71" s="235"/>
      <c r="E71" s="235"/>
      <c r="F71" s="235"/>
      <c r="G71" s="95"/>
      <c r="H71" s="95"/>
      <c r="I71" s="95"/>
      <c r="J71" s="95"/>
      <c r="K71" s="95"/>
      <c r="L71" s="95"/>
      <c r="M71" s="95"/>
      <c r="N71" s="235"/>
      <c r="O71" s="235"/>
      <c r="P71" s="235"/>
      <c r="Q71" s="235"/>
      <c r="R71" s="235"/>
      <c r="S71" s="235"/>
      <c r="T71" s="235"/>
      <c r="U71" s="236"/>
      <c r="V71" s="240"/>
      <c r="W71" s="229" t="str">
        <f t="shared" si="0"/>
        <v/>
      </c>
      <c r="X71" s="194"/>
      <c r="Y71" s="194"/>
      <c r="Z71" s="230"/>
      <c r="AA71" s="194"/>
      <c r="AB71" s="194"/>
      <c r="AC71" s="194"/>
      <c r="AD71" s="194"/>
      <c r="AE71" s="372" t="str">
        <f t="shared" si="1"/>
        <v/>
      </c>
      <c r="AF71" s="193" t="str">
        <f t="shared" si="2"/>
        <v/>
      </c>
      <c r="AG71" s="372" t="str">
        <f t="shared" si="3"/>
        <v/>
      </c>
      <c r="AH71" s="232" t="str">
        <f t="shared" si="4"/>
        <v/>
      </c>
    </row>
    <row r="72" spans="1:34" ht="13.95" customHeight="1" x14ac:dyDescent="0.3">
      <c r="A72" s="596"/>
      <c r="B72" s="375" t="s">
        <v>142</v>
      </c>
      <c r="C72" s="345"/>
      <c r="D72" s="345"/>
      <c r="E72" s="345"/>
      <c r="F72" s="345"/>
      <c r="G72" s="346"/>
      <c r="H72" s="346"/>
      <c r="I72" s="346"/>
      <c r="J72" s="346"/>
      <c r="K72" s="346"/>
      <c r="L72" s="346"/>
      <c r="M72" s="346"/>
      <c r="N72" s="345"/>
      <c r="O72" s="345"/>
      <c r="P72" s="345"/>
      <c r="Q72" s="345"/>
      <c r="R72" s="345"/>
      <c r="S72" s="345"/>
      <c r="T72" s="345"/>
      <c r="U72" s="376"/>
      <c r="V72" s="240"/>
      <c r="W72" s="225" t="str">
        <f t="shared" si="0"/>
        <v/>
      </c>
      <c r="X72" s="164"/>
      <c r="Y72" s="164"/>
      <c r="Z72" s="169"/>
      <c r="AA72" s="164"/>
      <c r="AB72" s="164"/>
      <c r="AC72" s="164"/>
      <c r="AD72" s="164"/>
      <c r="AE72" s="166" t="str">
        <f t="shared" si="1"/>
        <v/>
      </c>
      <c r="AF72" s="163" t="str">
        <f t="shared" si="2"/>
        <v/>
      </c>
      <c r="AG72" s="166" t="str">
        <f t="shared" si="3"/>
        <v/>
      </c>
      <c r="AH72" s="226" t="str">
        <f t="shared" si="4"/>
        <v/>
      </c>
    </row>
    <row r="73" spans="1:34" ht="13.95" customHeight="1" x14ac:dyDescent="0.3">
      <c r="A73" s="597"/>
      <c r="B73" s="102" t="s">
        <v>143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7"/>
      <c r="V73" s="240"/>
      <c r="W73" s="225" t="str">
        <f t="shared" si="0"/>
        <v/>
      </c>
      <c r="X73" s="163" t="str">
        <f t="shared" si="0"/>
        <v/>
      </c>
      <c r="Y73" s="163" t="str">
        <f t="shared" si="5"/>
        <v/>
      </c>
      <c r="Z73" s="167" t="str">
        <f t="shared" si="6"/>
        <v/>
      </c>
      <c r="AA73" s="163" t="str">
        <f t="shared" si="7"/>
        <v/>
      </c>
      <c r="AB73" s="168" t="str">
        <f t="shared" si="8"/>
        <v/>
      </c>
      <c r="AC73" s="163" t="str">
        <f t="shared" si="9"/>
        <v/>
      </c>
      <c r="AD73" s="163" t="str">
        <f t="shared" si="10"/>
        <v/>
      </c>
      <c r="AE73" s="166" t="str">
        <f t="shared" si="1"/>
        <v/>
      </c>
      <c r="AF73" s="163" t="str">
        <f t="shared" si="2"/>
        <v/>
      </c>
      <c r="AG73" s="166" t="str">
        <f t="shared" si="3"/>
        <v/>
      </c>
      <c r="AH73" s="226" t="str">
        <f t="shared" si="4"/>
        <v/>
      </c>
    </row>
    <row r="74" spans="1:34" ht="13.95" customHeight="1" x14ac:dyDescent="0.3">
      <c r="A74" s="595" t="s">
        <v>209</v>
      </c>
      <c r="B74" s="103" t="s">
        <v>141</v>
      </c>
      <c r="C74" s="89"/>
      <c r="D74" s="89"/>
      <c r="E74" s="89"/>
      <c r="F74" s="89"/>
      <c r="G74" s="88"/>
      <c r="H74" s="88"/>
      <c r="I74" s="88"/>
      <c r="J74" s="88"/>
      <c r="K74" s="88"/>
      <c r="L74" s="88"/>
      <c r="M74" s="88"/>
      <c r="N74" s="89"/>
      <c r="O74" s="89"/>
      <c r="P74" s="89"/>
      <c r="Q74" s="89"/>
      <c r="R74" s="89"/>
      <c r="S74" s="89"/>
      <c r="T74" s="89"/>
      <c r="U74" s="90"/>
      <c r="V74" s="240"/>
      <c r="W74" s="225" t="str">
        <f t="shared" ref="W74:W116" si="35">IF($C74=0,"",F74/$C74)</f>
        <v/>
      </c>
      <c r="X74" s="164"/>
      <c r="Y74" s="164"/>
      <c r="Z74" s="169"/>
      <c r="AA74" s="164"/>
      <c r="AB74" s="164"/>
      <c r="AC74" s="164"/>
      <c r="AD74" s="164"/>
      <c r="AE74" s="166" t="str">
        <f t="shared" si="1"/>
        <v/>
      </c>
      <c r="AF74" s="163" t="str">
        <f t="shared" si="2"/>
        <v/>
      </c>
      <c r="AG74" s="166" t="str">
        <f t="shared" si="3"/>
        <v/>
      </c>
      <c r="AH74" s="226" t="str">
        <f t="shared" si="4"/>
        <v/>
      </c>
    </row>
    <row r="75" spans="1:34" ht="13.95" customHeight="1" x14ac:dyDescent="0.3">
      <c r="A75" s="596"/>
      <c r="B75" s="375" t="s">
        <v>142</v>
      </c>
      <c r="C75" s="345"/>
      <c r="D75" s="345"/>
      <c r="E75" s="345"/>
      <c r="F75" s="345"/>
      <c r="G75" s="346"/>
      <c r="H75" s="346"/>
      <c r="I75" s="346"/>
      <c r="J75" s="346"/>
      <c r="K75" s="346"/>
      <c r="L75" s="346"/>
      <c r="M75" s="346"/>
      <c r="N75" s="345"/>
      <c r="O75" s="345"/>
      <c r="P75" s="345"/>
      <c r="Q75" s="345"/>
      <c r="R75" s="345"/>
      <c r="S75" s="345"/>
      <c r="T75" s="345"/>
      <c r="U75" s="376"/>
      <c r="V75" s="240"/>
      <c r="W75" s="225" t="str">
        <f t="shared" si="35"/>
        <v/>
      </c>
      <c r="X75" s="164"/>
      <c r="Y75" s="164"/>
      <c r="Z75" s="169"/>
      <c r="AA75" s="164"/>
      <c r="AB75" s="164"/>
      <c r="AC75" s="164"/>
      <c r="AD75" s="164"/>
      <c r="AE75" s="166" t="str">
        <f t="shared" si="1"/>
        <v/>
      </c>
      <c r="AF75" s="163" t="str">
        <f t="shared" si="2"/>
        <v/>
      </c>
      <c r="AG75" s="166" t="str">
        <f t="shared" si="3"/>
        <v/>
      </c>
      <c r="AH75" s="226" t="str">
        <f t="shared" si="4"/>
        <v/>
      </c>
    </row>
    <row r="76" spans="1:34" ht="13.95" customHeight="1" x14ac:dyDescent="0.3">
      <c r="A76" s="597"/>
      <c r="B76" s="102" t="s">
        <v>143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7"/>
      <c r="V76" s="240"/>
      <c r="W76" s="225" t="str">
        <f t="shared" si="35"/>
        <v/>
      </c>
      <c r="X76" s="163" t="str">
        <f t="shared" ref="X76:X85" si="36">IF($C76=0,"",G76/$C76)</f>
        <v/>
      </c>
      <c r="Y76" s="163" t="str">
        <f>IF($G76=0,"",H76/$G76)</f>
        <v/>
      </c>
      <c r="Z76" s="167" t="str">
        <f>IF((I76+K76+L76+M76)=0,"",1-(M76/(I76+K76+L76+M76)))</f>
        <v/>
      </c>
      <c r="AA76" s="163" t="str">
        <f t="shared" si="7"/>
        <v/>
      </c>
      <c r="AB76" s="168" t="str">
        <f t="shared" si="8"/>
        <v/>
      </c>
      <c r="AC76" s="163" t="str">
        <f t="shared" si="9"/>
        <v/>
      </c>
      <c r="AD76" s="163" t="str">
        <f>IF(($I76+$K76+$L76)=0,"",($I76+$K76)/($I76+$K76+$L76))</f>
        <v/>
      </c>
      <c r="AE76" s="166" t="str">
        <f t="shared" si="1"/>
        <v/>
      </c>
      <c r="AF76" s="163" t="str">
        <f t="shared" si="2"/>
        <v/>
      </c>
      <c r="AG76" s="166" t="str">
        <f t="shared" si="3"/>
        <v/>
      </c>
      <c r="AH76" s="226" t="str">
        <f t="shared" si="4"/>
        <v/>
      </c>
    </row>
    <row r="77" spans="1:34" ht="13.95" customHeight="1" x14ac:dyDescent="0.3">
      <c r="A77" s="595" t="s">
        <v>210</v>
      </c>
      <c r="B77" s="103" t="s">
        <v>141</v>
      </c>
      <c r="C77" s="89"/>
      <c r="D77" s="89"/>
      <c r="E77" s="89"/>
      <c r="F77" s="89"/>
      <c r="G77" s="88"/>
      <c r="H77" s="88"/>
      <c r="I77" s="88"/>
      <c r="J77" s="88"/>
      <c r="K77" s="88"/>
      <c r="L77" s="88"/>
      <c r="M77" s="88"/>
      <c r="N77" s="89"/>
      <c r="O77" s="89"/>
      <c r="P77" s="89"/>
      <c r="Q77" s="89"/>
      <c r="R77" s="89"/>
      <c r="S77" s="89"/>
      <c r="T77" s="89"/>
      <c r="U77" s="90"/>
      <c r="V77" s="240"/>
      <c r="W77" s="225" t="str">
        <f t="shared" si="35"/>
        <v/>
      </c>
      <c r="X77" s="164"/>
      <c r="Y77" s="164"/>
      <c r="Z77" s="169"/>
      <c r="AA77" s="164"/>
      <c r="AB77" s="164"/>
      <c r="AC77" s="164"/>
      <c r="AD77" s="164"/>
      <c r="AE77" s="166" t="str">
        <f t="shared" si="1"/>
        <v/>
      </c>
      <c r="AF77" s="163" t="str">
        <f t="shared" si="2"/>
        <v/>
      </c>
      <c r="AG77" s="166" t="str">
        <f t="shared" si="3"/>
        <v/>
      </c>
      <c r="AH77" s="226" t="str">
        <f t="shared" si="4"/>
        <v/>
      </c>
    </row>
    <row r="78" spans="1:34" ht="13.95" customHeight="1" x14ac:dyDescent="0.3">
      <c r="A78" s="596"/>
      <c r="B78" s="375" t="s">
        <v>142</v>
      </c>
      <c r="C78" s="345"/>
      <c r="D78" s="345"/>
      <c r="E78" s="345"/>
      <c r="F78" s="345"/>
      <c r="G78" s="346"/>
      <c r="H78" s="346"/>
      <c r="I78" s="346"/>
      <c r="J78" s="346"/>
      <c r="K78" s="346"/>
      <c r="L78" s="346"/>
      <c r="M78" s="346"/>
      <c r="N78" s="345"/>
      <c r="O78" s="345"/>
      <c r="P78" s="345"/>
      <c r="Q78" s="345"/>
      <c r="R78" s="345"/>
      <c r="S78" s="345"/>
      <c r="T78" s="345"/>
      <c r="U78" s="376"/>
      <c r="V78" s="240"/>
      <c r="W78" s="225" t="str">
        <f t="shared" si="35"/>
        <v/>
      </c>
      <c r="X78" s="164"/>
      <c r="Y78" s="164"/>
      <c r="Z78" s="169"/>
      <c r="AA78" s="164"/>
      <c r="AB78" s="164"/>
      <c r="AC78" s="164"/>
      <c r="AD78" s="164"/>
      <c r="AE78" s="166" t="str">
        <f t="shared" si="1"/>
        <v/>
      </c>
      <c r="AF78" s="163" t="str">
        <f t="shared" si="2"/>
        <v/>
      </c>
      <c r="AG78" s="166" t="str">
        <f t="shared" si="3"/>
        <v/>
      </c>
      <c r="AH78" s="226" t="str">
        <f t="shared" si="4"/>
        <v/>
      </c>
    </row>
    <row r="79" spans="1:34" ht="13.95" customHeight="1" x14ac:dyDescent="0.3">
      <c r="A79" s="597"/>
      <c r="B79" s="102" t="s">
        <v>143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7"/>
      <c r="V79" s="240"/>
      <c r="W79" s="225" t="str">
        <f t="shared" si="35"/>
        <v/>
      </c>
      <c r="X79" s="163" t="str">
        <f t="shared" si="36"/>
        <v/>
      </c>
      <c r="Y79" s="163" t="str">
        <f t="shared" ref="Y79:Y115" si="37">IF($G79=0,"",H79/$G79)</f>
        <v/>
      </c>
      <c r="Z79" s="167" t="str">
        <f t="shared" ref="Z79:Z116" si="38">IF((I79+K79+L79+M79)=0,"",1-(M79/(I79+K79+L79+M79)))</f>
        <v/>
      </c>
      <c r="AA79" s="163" t="str">
        <f t="shared" si="7"/>
        <v/>
      </c>
      <c r="AB79" s="168" t="str">
        <f t="shared" si="8"/>
        <v/>
      </c>
      <c r="AC79" s="163" t="str">
        <f t="shared" si="9"/>
        <v/>
      </c>
      <c r="AD79" s="163" t="str">
        <f t="shared" ref="AD79:AD116" si="39">IF(($I79+$K79+$L79)=0,"",($I79+$K79)/($I79+$K79+$L79))</f>
        <v/>
      </c>
      <c r="AE79" s="166" t="str">
        <f t="shared" si="1"/>
        <v/>
      </c>
      <c r="AF79" s="163" t="str">
        <f t="shared" si="2"/>
        <v/>
      </c>
      <c r="AG79" s="166" t="str">
        <f t="shared" si="3"/>
        <v/>
      </c>
      <c r="AH79" s="226" t="str">
        <f t="shared" si="4"/>
        <v/>
      </c>
    </row>
    <row r="80" spans="1:34" ht="13.95" customHeight="1" x14ac:dyDescent="0.3">
      <c r="A80" s="595" t="s">
        <v>211</v>
      </c>
      <c r="B80" s="103" t="s">
        <v>141</v>
      </c>
      <c r="C80" s="89"/>
      <c r="D80" s="89"/>
      <c r="E80" s="89"/>
      <c r="F80" s="89"/>
      <c r="G80" s="88"/>
      <c r="H80" s="88"/>
      <c r="I80" s="88"/>
      <c r="J80" s="88"/>
      <c r="K80" s="88"/>
      <c r="L80" s="88"/>
      <c r="M80" s="88"/>
      <c r="N80" s="89"/>
      <c r="O80" s="89"/>
      <c r="P80" s="89"/>
      <c r="Q80" s="89"/>
      <c r="R80" s="89"/>
      <c r="S80" s="89"/>
      <c r="T80" s="89"/>
      <c r="U80" s="90"/>
      <c r="V80" s="240"/>
      <c r="W80" s="225" t="str">
        <f t="shared" si="35"/>
        <v/>
      </c>
      <c r="X80" s="164"/>
      <c r="Y80" s="164"/>
      <c r="Z80" s="169"/>
      <c r="AA80" s="164"/>
      <c r="AB80" s="164"/>
      <c r="AC80" s="164"/>
      <c r="AD80" s="164"/>
      <c r="AE80" s="166" t="str">
        <f t="shared" si="1"/>
        <v/>
      </c>
      <c r="AF80" s="163" t="str">
        <f t="shared" si="2"/>
        <v/>
      </c>
      <c r="AG80" s="166" t="str">
        <f t="shared" si="3"/>
        <v/>
      </c>
      <c r="AH80" s="226" t="str">
        <f t="shared" si="4"/>
        <v/>
      </c>
    </row>
    <row r="81" spans="1:34" ht="13.95" customHeight="1" x14ac:dyDescent="0.3">
      <c r="A81" s="596"/>
      <c r="B81" s="375" t="s">
        <v>142</v>
      </c>
      <c r="C81" s="345"/>
      <c r="D81" s="345"/>
      <c r="E81" s="345"/>
      <c r="F81" s="345"/>
      <c r="G81" s="346"/>
      <c r="H81" s="346"/>
      <c r="I81" s="346"/>
      <c r="J81" s="346"/>
      <c r="K81" s="346"/>
      <c r="L81" s="346"/>
      <c r="M81" s="346"/>
      <c r="N81" s="345"/>
      <c r="O81" s="345"/>
      <c r="P81" s="345"/>
      <c r="Q81" s="345"/>
      <c r="R81" s="345"/>
      <c r="S81" s="345"/>
      <c r="T81" s="345"/>
      <c r="U81" s="376"/>
      <c r="V81" s="240"/>
      <c r="W81" s="225"/>
      <c r="X81" s="164"/>
      <c r="Y81" s="164"/>
      <c r="Z81" s="169"/>
      <c r="AA81" s="164"/>
      <c r="AB81" s="164"/>
      <c r="AC81" s="164"/>
      <c r="AD81" s="164"/>
      <c r="AE81" s="166" t="str">
        <f t="shared" ref="AE81:AE111" si="40">IF((N81+O81+P81+Q81)=0,"",1-(Q81/(N81+O81+P81+Q81)))</f>
        <v/>
      </c>
      <c r="AF81" s="163" t="str">
        <f t="shared" ref="AF81:AF111" si="41">IF((N81+O81+P81)=0,"",(N81+O81)/(N81+O81+P81))</f>
        <v/>
      </c>
      <c r="AG81" s="166" t="str">
        <f t="shared" ref="AG81:AG111" si="42">IF((R81+S81+T81+U81)=0,"",1-(U81/(R81+S81+T81+U81)))</f>
        <v/>
      </c>
      <c r="AH81" s="226" t="str">
        <f t="shared" ref="AH81:AH111" si="43">IF((R81+S81+T81)=0,"",(S81+R81)/(R81+S81+T81))</f>
        <v/>
      </c>
    </row>
    <row r="82" spans="1:34" ht="13.95" customHeight="1" x14ac:dyDescent="0.3">
      <c r="A82" s="597"/>
      <c r="B82" s="102" t="s">
        <v>143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7"/>
      <c r="V82" s="240"/>
      <c r="W82" s="225" t="str">
        <f t="shared" si="35"/>
        <v/>
      </c>
      <c r="X82" s="163" t="str">
        <f t="shared" si="36"/>
        <v/>
      </c>
      <c r="Y82" s="163" t="str">
        <f t="shared" ref="Y82" si="44">IF($G82=0,"",H82/$G82)</f>
        <v/>
      </c>
      <c r="Z82" s="167" t="str">
        <f t="shared" ref="Z82" si="45">IF((I82+K82+L82+M82)=0,"",1-(M82/(I82+K82+L82+M82)))</f>
        <v/>
      </c>
      <c r="AA82" s="163" t="str">
        <f t="shared" si="7"/>
        <v/>
      </c>
      <c r="AB82" s="168" t="str">
        <f t="shared" si="8"/>
        <v/>
      </c>
      <c r="AC82" s="163" t="str">
        <f t="shared" si="9"/>
        <v/>
      </c>
      <c r="AD82" s="163" t="str">
        <f t="shared" si="39"/>
        <v/>
      </c>
      <c r="AE82" s="166" t="str">
        <f t="shared" si="40"/>
        <v/>
      </c>
      <c r="AF82" s="163" t="str">
        <f t="shared" si="41"/>
        <v/>
      </c>
      <c r="AG82" s="166" t="str">
        <f t="shared" si="42"/>
        <v/>
      </c>
      <c r="AH82" s="226" t="str">
        <f t="shared" si="43"/>
        <v/>
      </c>
    </row>
    <row r="83" spans="1:34" ht="12" customHeight="1" x14ac:dyDescent="0.3">
      <c r="A83" s="595" t="s">
        <v>212</v>
      </c>
      <c r="B83" s="103" t="s">
        <v>141</v>
      </c>
      <c r="C83" s="89"/>
      <c r="D83" s="89"/>
      <c r="E83" s="89"/>
      <c r="F83" s="89"/>
      <c r="G83" s="88"/>
      <c r="H83" s="88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89"/>
      <c r="T83" s="89"/>
      <c r="U83" s="90"/>
      <c r="V83" s="240"/>
      <c r="W83" s="225" t="str">
        <f t="shared" si="35"/>
        <v/>
      </c>
      <c r="X83" s="164"/>
      <c r="Y83" s="164"/>
      <c r="Z83" s="169"/>
      <c r="AA83" s="164"/>
      <c r="AB83" s="164"/>
      <c r="AC83" s="164"/>
      <c r="AD83" s="164"/>
      <c r="AE83" s="166" t="str">
        <f t="shared" si="40"/>
        <v/>
      </c>
      <c r="AF83" s="163" t="str">
        <f t="shared" si="41"/>
        <v/>
      </c>
      <c r="AG83" s="166" t="str">
        <f t="shared" si="42"/>
        <v/>
      </c>
      <c r="AH83" s="226" t="str">
        <f t="shared" si="43"/>
        <v/>
      </c>
    </row>
    <row r="84" spans="1:34" ht="12" customHeight="1" x14ac:dyDescent="0.3">
      <c r="A84" s="596"/>
      <c r="B84" s="375" t="s">
        <v>142</v>
      </c>
      <c r="C84" s="345"/>
      <c r="D84" s="345"/>
      <c r="E84" s="345"/>
      <c r="F84" s="345"/>
      <c r="G84" s="346"/>
      <c r="H84" s="346"/>
      <c r="I84" s="346"/>
      <c r="J84" s="346"/>
      <c r="K84" s="346"/>
      <c r="L84" s="346"/>
      <c r="M84" s="346"/>
      <c r="N84" s="345"/>
      <c r="O84" s="345"/>
      <c r="P84" s="345"/>
      <c r="Q84" s="345"/>
      <c r="R84" s="345"/>
      <c r="S84" s="345"/>
      <c r="T84" s="345"/>
      <c r="U84" s="376"/>
      <c r="V84" s="240"/>
      <c r="W84" s="225"/>
      <c r="X84" s="164"/>
      <c r="Y84" s="164"/>
      <c r="Z84" s="169"/>
      <c r="AA84" s="164"/>
      <c r="AB84" s="164"/>
      <c r="AC84" s="164"/>
      <c r="AD84" s="164"/>
      <c r="AE84" s="166" t="str">
        <f t="shared" si="40"/>
        <v/>
      </c>
      <c r="AF84" s="163" t="str">
        <f t="shared" si="41"/>
        <v/>
      </c>
      <c r="AG84" s="166" t="str">
        <f t="shared" si="42"/>
        <v/>
      </c>
      <c r="AH84" s="226" t="str">
        <f t="shared" si="43"/>
        <v/>
      </c>
    </row>
    <row r="85" spans="1:34" ht="12" customHeight="1" x14ac:dyDescent="0.3">
      <c r="A85" s="597"/>
      <c r="B85" s="102" t="s">
        <v>143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7"/>
      <c r="V85" s="240"/>
      <c r="W85" s="225" t="str">
        <f t="shared" si="35"/>
        <v/>
      </c>
      <c r="X85" s="163" t="str">
        <f t="shared" si="36"/>
        <v/>
      </c>
      <c r="Y85" s="163" t="str">
        <f t="shared" ref="Y85" si="46">IF($G85=0,"",H85/$G85)</f>
        <v/>
      </c>
      <c r="Z85" s="167" t="str">
        <f t="shared" ref="Z85" si="47">IF((I85+K85+L85+M85)=0,"",1-(M85/(I85+K85+L85+M85)))</f>
        <v/>
      </c>
      <c r="AA85" s="163" t="str">
        <f t="shared" si="7"/>
        <v/>
      </c>
      <c r="AB85" s="168" t="str">
        <f t="shared" si="8"/>
        <v/>
      </c>
      <c r="AC85" s="163" t="str">
        <f t="shared" si="9"/>
        <v/>
      </c>
      <c r="AD85" s="163" t="str">
        <f t="shared" si="39"/>
        <v/>
      </c>
      <c r="AE85" s="166" t="str">
        <f t="shared" si="40"/>
        <v/>
      </c>
      <c r="AF85" s="163" t="str">
        <f t="shared" si="41"/>
        <v/>
      </c>
      <c r="AG85" s="166" t="str">
        <f t="shared" si="42"/>
        <v/>
      </c>
      <c r="AH85" s="226" t="str">
        <f t="shared" si="43"/>
        <v/>
      </c>
    </row>
    <row r="86" spans="1:34" ht="12" customHeight="1" x14ac:dyDescent="0.3">
      <c r="A86" s="595" t="s">
        <v>213</v>
      </c>
      <c r="B86" s="103" t="s">
        <v>141</v>
      </c>
      <c r="C86" s="89"/>
      <c r="D86" s="89"/>
      <c r="E86" s="89"/>
      <c r="F86" s="89"/>
      <c r="G86" s="88"/>
      <c r="H86" s="88"/>
      <c r="I86" s="88"/>
      <c r="J86" s="104"/>
      <c r="K86" s="88"/>
      <c r="L86" s="88"/>
      <c r="M86" s="88"/>
      <c r="N86" s="89"/>
      <c r="O86" s="89"/>
      <c r="P86" s="89"/>
      <c r="Q86" s="89"/>
      <c r="R86" s="89"/>
      <c r="S86" s="89"/>
      <c r="T86" s="89"/>
      <c r="U86" s="90"/>
      <c r="V86" s="240"/>
      <c r="W86" s="225" t="str">
        <f t="shared" si="35"/>
        <v/>
      </c>
      <c r="X86" s="164"/>
      <c r="Y86" s="164"/>
      <c r="Z86" s="169"/>
      <c r="AA86" s="164"/>
      <c r="AB86" s="164"/>
      <c r="AC86" s="164"/>
      <c r="AD86" s="164"/>
      <c r="AE86" s="166" t="str">
        <f t="shared" si="40"/>
        <v/>
      </c>
      <c r="AF86" s="163" t="str">
        <f t="shared" si="41"/>
        <v/>
      </c>
      <c r="AG86" s="166" t="str">
        <f t="shared" si="42"/>
        <v/>
      </c>
      <c r="AH86" s="226" t="str">
        <f t="shared" si="43"/>
        <v/>
      </c>
    </row>
    <row r="87" spans="1:34" ht="12" customHeight="1" x14ac:dyDescent="0.3">
      <c r="A87" s="596"/>
      <c r="B87" s="375" t="s">
        <v>142</v>
      </c>
      <c r="C87" s="345"/>
      <c r="D87" s="345"/>
      <c r="E87" s="345"/>
      <c r="F87" s="345"/>
      <c r="G87" s="346"/>
      <c r="H87" s="346"/>
      <c r="I87" s="346"/>
      <c r="J87" s="379"/>
      <c r="K87" s="346"/>
      <c r="L87" s="346"/>
      <c r="M87" s="346"/>
      <c r="N87" s="345"/>
      <c r="O87" s="345"/>
      <c r="P87" s="345"/>
      <c r="Q87" s="345"/>
      <c r="R87" s="345"/>
      <c r="S87" s="345"/>
      <c r="T87" s="345"/>
      <c r="U87" s="376"/>
      <c r="V87" s="240"/>
      <c r="W87" s="225"/>
      <c r="X87" s="164"/>
      <c r="Y87" s="164"/>
      <c r="Z87" s="169"/>
      <c r="AA87" s="164"/>
      <c r="AB87" s="164"/>
      <c r="AC87" s="164"/>
      <c r="AD87" s="164"/>
      <c r="AE87" s="166" t="str">
        <f t="shared" si="40"/>
        <v/>
      </c>
      <c r="AF87" s="163" t="str">
        <f t="shared" si="41"/>
        <v/>
      </c>
      <c r="AG87" s="166" t="str">
        <f t="shared" si="42"/>
        <v/>
      </c>
      <c r="AH87" s="226" t="str">
        <f t="shared" si="43"/>
        <v/>
      </c>
    </row>
    <row r="88" spans="1:34" ht="12" customHeight="1" x14ac:dyDescent="0.3">
      <c r="A88" s="597"/>
      <c r="B88" s="102" t="s">
        <v>143</v>
      </c>
      <c r="C88" s="86"/>
      <c r="D88" s="86"/>
      <c r="E88" s="86"/>
      <c r="F88" s="86"/>
      <c r="G88" s="86"/>
      <c r="H88" s="86"/>
      <c r="I88" s="86"/>
      <c r="J88" s="105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7"/>
      <c r="V88" s="240"/>
      <c r="W88" s="225" t="str">
        <f t="shared" si="35"/>
        <v/>
      </c>
      <c r="X88" s="163" t="str">
        <f>IF($C88=0,"",G88/$C88)</f>
        <v/>
      </c>
      <c r="Y88" s="163" t="str">
        <f t="shared" ref="Y88" si="48">IF($G88=0,"",H88/$G88)</f>
        <v/>
      </c>
      <c r="Z88" s="167" t="str">
        <f t="shared" ref="Z88" si="49">IF((I88+K88+L88+M88)=0,"",1-(M88/(I88+K88+L88+M88)))</f>
        <v/>
      </c>
      <c r="AA88" s="163" t="str">
        <f t="shared" si="7"/>
        <v/>
      </c>
      <c r="AB88" s="168" t="str">
        <f t="shared" si="8"/>
        <v/>
      </c>
      <c r="AC88" s="163" t="str">
        <f t="shared" si="9"/>
        <v/>
      </c>
      <c r="AD88" s="163" t="str">
        <f t="shared" si="39"/>
        <v/>
      </c>
      <c r="AE88" s="166" t="str">
        <f t="shared" si="40"/>
        <v/>
      </c>
      <c r="AF88" s="163" t="str">
        <f t="shared" si="41"/>
        <v/>
      </c>
      <c r="AG88" s="166" t="str">
        <f t="shared" si="42"/>
        <v/>
      </c>
      <c r="AH88" s="226" t="str">
        <f t="shared" si="43"/>
        <v/>
      </c>
    </row>
    <row r="89" spans="1:34" ht="12" customHeight="1" x14ac:dyDescent="0.3">
      <c r="A89" s="602" t="s">
        <v>214</v>
      </c>
      <c r="B89" s="103" t="s">
        <v>141</v>
      </c>
      <c r="C89" s="89"/>
      <c r="D89" s="89"/>
      <c r="E89" s="89"/>
      <c r="F89" s="89"/>
      <c r="G89" s="88"/>
      <c r="H89" s="88"/>
      <c r="I89" s="88"/>
      <c r="J89" s="104"/>
      <c r="K89" s="88"/>
      <c r="L89" s="88"/>
      <c r="M89" s="88"/>
      <c r="N89" s="89"/>
      <c r="O89" s="89"/>
      <c r="P89" s="89"/>
      <c r="Q89" s="89"/>
      <c r="R89" s="89"/>
      <c r="S89" s="89"/>
      <c r="T89" s="89"/>
      <c r="U89" s="90"/>
      <c r="V89" s="240"/>
      <c r="W89" s="225" t="str">
        <f t="shared" si="35"/>
        <v/>
      </c>
      <c r="X89" s="164"/>
      <c r="Y89" s="164"/>
      <c r="Z89" s="169"/>
      <c r="AA89" s="164"/>
      <c r="AB89" s="164"/>
      <c r="AC89" s="164"/>
      <c r="AD89" s="164"/>
      <c r="AE89" s="166" t="str">
        <f t="shared" si="40"/>
        <v/>
      </c>
      <c r="AF89" s="163" t="str">
        <f t="shared" si="41"/>
        <v/>
      </c>
      <c r="AG89" s="166" t="str">
        <f t="shared" si="42"/>
        <v/>
      </c>
      <c r="AH89" s="226" t="str">
        <f t="shared" si="43"/>
        <v/>
      </c>
    </row>
    <row r="90" spans="1:34" ht="12" customHeight="1" x14ac:dyDescent="0.3">
      <c r="A90" s="603"/>
      <c r="B90" s="375" t="s">
        <v>142</v>
      </c>
      <c r="C90" s="345"/>
      <c r="D90" s="345"/>
      <c r="E90" s="345"/>
      <c r="F90" s="345"/>
      <c r="G90" s="346"/>
      <c r="H90" s="346"/>
      <c r="I90" s="346"/>
      <c r="J90" s="379"/>
      <c r="K90" s="346"/>
      <c r="L90" s="346"/>
      <c r="M90" s="346"/>
      <c r="N90" s="345"/>
      <c r="O90" s="345"/>
      <c r="P90" s="345"/>
      <c r="Q90" s="345"/>
      <c r="R90" s="345"/>
      <c r="S90" s="345"/>
      <c r="T90" s="345"/>
      <c r="U90" s="376"/>
      <c r="V90" s="240"/>
      <c r="W90" s="225"/>
      <c r="X90" s="164"/>
      <c r="Y90" s="164"/>
      <c r="Z90" s="169"/>
      <c r="AA90" s="164"/>
      <c r="AB90" s="164"/>
      <c r="AC90" s="164"/>
      <c r="AD90" s="164"/>
      <c r="AE90" s="166" t="str">
        <f t="shared" si="40"/>
        <v/>
      </c>
      <c r="AF90" s="163" t="str">
        <f t="shared" si="41"/>
        <v/>
      </c>
      <c r="AG90" s="166" t="str">
        <f t="shared" si="42"/>
        <v/>
      </c>
      <c r="AH90" s="226" t="str">
        <f t="shared" si="43"/>
        <v/>
      </c>
    </row>
    <row r="91" spans="1:34" ht="12" customHeight="1" x14ac:dyDescent="0.3">
      <c r="A91" s="604"/>
      <c r="B91" s="102" t="s">
        <v>143</v>
      </c>
      <c r="C91" s="86"/>
      <c r="D91" s="86"/>
      <c r="E91" s="86"/>
      <c r="F91" s="86"/>
      <c r="G91" s="86"/>
      <c r="H91" s="86"/>
      <c r="I91" s="86"/>
      <c r="J91" s="10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7"/>
      <c r="V91" s="240"/>
      <c r="W91" s="225" t="str">
        <f t="shared" si="35"/>
        <v/>
      </c>
      <c r="X91" s="163" t="str">
        <f t="shared" ref="X91:X115" si="50">IF($C91=0,"",G91/$C91)</f>
        <v/>
      </c>
      <c r="Y91" s="163" t="str">
        <f t="shared" ref="Y91" si="51">IF($G91=0,"",H91/$G91)</f>
        <v/>
      </c>
      <c r="Z91" s="167" t="str">
        <f t="shared" ref="Z91" si="52">IF((I91+K91+L91+M91)=0,"",1-(M91/(I91+K91+L91+M91)))</f>
        <v/>
      </c>
      <c r="AA91" s="163" t="str">
        <f t="shared" si="7"/>
        <v/>
      </c>
      <c r="AB91" s="168" t="str">
        <f t="shared" si="8"/>
        <v/>
      </c>
      <c r="AC91" s="163" t="str">
        <f t="shared" si="9"/>
        <v/>
      </c>
      <c r="AD91" s="163" t="str">
        <f t="shared" si="39"/>
        <v/>
      </c>
      <c r="AE91" s="166" t="str">
        <f t="shared" si="40"/>
        <v/>
      </c>
      <c r="AF91" s="163" t="str">
        <f t="shared" si="41"/>
        <v/>
      </c>
      <c r="AG91" s="166" t="str">
        <f t="shared" si="42"/>
        <v/>
      </c>
      <c r="AH91" s="226" t="str">
        <f t="shared" si="43"/>
        <v/>
      </c>
    </row>
    <row r="92" spans="1:34" ht="13.95" customHeight="1" x14ac:dyDescent="0.3">
      <c r="A92" s="595" t="s">
        <v>215</v>
      </c>
      <c r="B92" s="103" t="s">
        <v>141</v>
      </c>
      <c r="C92" s="89"/>
      <c r="D92" s="89"/>
      <c r="E92" s="89"/>
      <c r="F92" s="89"/>
      <c r="G92" s="88"/>
      <c r="H92" s="88"/>
      <c r="I92" s="88"/>
      <c r="J92" s="107"/>
      <c r="K92" s="88"/>
      <c r="L92" s="88"/>
      <c r="M92" s="88"/>
      <c r="N92" s="89"/>
      <c r="O92" s="89"/>
      <c r="P92" s="89"/>
      <c r="Q92" s="89"/>
      <c r="R92" s="89"/>
      <c r="S92" s="89"/>
      <c r="T92" s="89"/>
      <c r="U92" s="90"/>
      <c r="V92" s="240"/>
      <c r="W92" s="225" t="str">
        <f t="shared" si="35"/>
        <v/>
      </c>
      <c r="X92" s="164"/>
      <c r="Y92" s="164"/>
      <c r="Z92" s="169"/>
      <c r="AA92" s="164"/>
      <c r="AB92" s="164"/>
      <c r="AC92" s="164"/>
      <c r="AD92" s="164"/>
      <c r="AE92" s="166" t="str">
        <f t="shared" si="40"/>
        <v/>
      </c>
      <c r="AF92" s="163" t="str">
        <f t="shared" si="41"/>
        <v/>
      </c>
      <c r="AG92" s="166" t="str">
        <f t="shared" si="42"/>
        <v/>
      </c>
      <c r="AH92" s="226" t="str">
        <f t="shared" si="43"/>
        <v/>
      </c>
    </row>
    <row r="93" spans="1:34" ht="13.95" customHeight="1" x14ac:dyDescent="0.3">
      <c r="A93" s="596"/>
      <c r="B93" s="375" t="s">
        <v>142</v>
      </c>
      <c r="C93" s="345"/>
      <c r="D93" s="345"/>
      <c r="E93" s="345"/>
      <c r="F93" s="345"/>
      <c r="G93" s="346"/>
      <c r="H93" s="346"/>
      <c r="I93" s="346"/>
      <c r="J93" s="432"/>
      <c r="K93" s="346"/>
      <c r="L93" s="346"/>
      <c r="M93" s="346"/>
      <c r="N93" s="345"/>
      <c r="O93" s="345"/>
      <c r="P93" s="345"/>
      <c r="Q93" s="345"/>
      <c r="R93" s="345"/>
      <c r="S93" s="345"/>
      <c r="T93" s="345"/>
      <c r="U93" s="376"/>
      <c r="V93" s="240"/>
      <c r="W93" s="225"/>
      <c r="X93" s="164"/>
      <c r="Y93" s="164"/>
      <c r="Z93" s="169"/>
      <c r="AA93" s="164"/>
      <c r="AB93" s="164"/>
      <c r="AC93" s="164"/>
      <c r="AD93" s="164"/>
      <c r="AE93" s="166" t="str">
        <f t="shared" si="40"/>
        <v/>
      </c>
      <c r="AF93" s="163" t="str">
        <f t="shared" si="41"/>
        <v/>
      </c>
      <c r="AG93" s="166" t="str">
        <f t="shared" si="42"/>
        <v/>
      </c>
      <c r="AH93" s="226" t="str">
        <f t="shared" si="43"/>
        <v/>
      </c>
    </row>
    <row r="94" spans="1:34" ht="13.95" customHeight="1" x14ac:dyDescent="0.3">
      <c r="A94" s="597"/>
      <c r="B94" s="102" t="s">
        <v>143</v>
      </c>
      <c r="C94" s="86"/>
      <c r="D94" s="86"/>
      <c r="E94" s="86"/>
      <c r="F94" s="86"/>
      <c r="G94" s="86"/>
      <c r="H94" s="86"/>
      <c r="I94" s="86"/>
      <c r="J94" s="10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7"/>
      <c r="V94" s="240"/>
      <c r="W94" s="225" t="str">
        <f t="shared" si="35"/>
        <v/>
      </c>
      <c r="X94" s="163" t="str">
        <f t="shared" si="50"/>
        <v/>
      </c>
      <c r="Y94" s="163" t="str">
        <f t="shared" si="37"/>
        <v/>
      </c>
      <c r="Z94" s="167" t="str">
        <f t="shared" si="38"/>
        <v/>
      </c>
      <c r="AA94" s="163" t="str">
        <f t="shared" si="7"/>
        <v/>
      </c>
      <c r="AB94" s="168" t="str">
        <f t="shared" si="8"/>
        <v/>
      </c>
      <c r="AC94" s="163" t="str">
        <f t="shared" si="9"/>
        <v/>
      </c>
      <c r="AD94" s="163" t="str">
        <f t="shared" si="39"/>
        <v/>
      </c>
      <c r="AE94" s="166" t="str">
        <f t="shared" si="40"/>
        <v/>
      </c>
      <c r="AF94" s="163" t="str">
        <f t="shared" si="41"/>
        <v/>
      </c>
      <c r="AG94" s="166" t="str">
        <f t="shared" si="42"/>
        <v/>
      </c>
      <c r="AH94" s="226" t="str">
        <f t="shared" si="43"/>
        <v/>
      </c>
    </row>
    <row r="95" spans="1:34" ht="13.95" customHeight="1" x14ac:dyDescent="0.3">
      <c r="A95" s="595" t="s">
        <v>216</v>
      </c>
      <c r="B95" s="103" t="s">
        <v>141</v>
      </c>
      <c r="C95" s="89"/>
      <c r="D95" s="89"/>
      <c r="E95" s="89"/>
      <c r="F95" s="89"/>
      <c r="G95" s="88"/>
      <c r="H95" s="88"/>
      <c r="I95" s="88"/>
      <c r="J95" s="107"/>
      <c r="K95" s="88"/>
      <c r="L95" s="88"/>
      <c r="M95" s="88"/>
      <c r="N95" s="89"/>
      <c r="O95" s="89"/>
      <c r="P95" s="89"/>
      <c r="Q95" s="89"/>
      <c r="R95" s="89"/>
      <c r="S95" s="89"/>
      <c r="T95" s="89"/>
      <c r="U95" s="90"/>
      <c r="V95" s="240"/>
      <c r="W95" s="225" t="str">
        <f t="shared" si="35"/>
        <v/>
      </c>
      <c r="X95" s="164"/>
      <c r="Y95" s="164"/>
      <c r="Z95" s="169"/>
      <c r="AA95" s="164"/>
      <c r="AB95" s="164"/>
      <c r="AC95" s="164"/>
      <c r="AD95" s="164"/>
      <c r="AE95" s="166" t="str">
        <f t="shared" si="40"/>
        <v/>
      </c>
      <c r="AF95" s="163" t="str">
        <f t="shared" si="41"/>
        <v/>
      </c>
      <c r="AG95" s="166" t="str">
        <f t="shared" si="42"/>
        <v/>
      </c>
      <c r="AH95" s="226" t="str">
        <f t="shared" si="43"/>
        <v/>
      </c>
    </row>
    <row r="96" spans="1:34" ht="13.95" customHeight="1" x14ac:dyDescent="0.3">
      <c r="A96" s="596"/>
      <c r="B96" s="375" t="s">
        <v>142</v>
      </c>
      <c r="C96" s="345"/>
      <c r="D96" s="345"/>
      <c r="E96" s="345"/>
      <c r="F96" s="345"/>
      <c r="G96" s="346"/>
      <c r="H96" s="346"/>
      <c r="I96" s="346"/>
      <c r="J96" s="432"/>
      <c r="K96" s="346"/>
      <c r="L96" s="346"/>
      <c r="M96" s="346"/>
      <c r="N96" s="345"/>
      <c r="O96" s="345"/>
      <c r="P96" s="345"/>
      <c r="Q96" s="345"/>
      <c r="R96" s="345"/>
      <c r="S96" s="345"/>
      <c r="T96" s="345"/>
      <c r="U96" s="376"/>
      <c r="V96" s="240"/>
      <c r="W96" s="225"/>
      <c r="X96" s="164"/>
      <c r="Y96" s="164"/>
      <c r="Z96" s="169"/>
      <c r="AA96" s="164"/>
      <c r="AB96" s="164"/>
      <c r="AC96" s="164"/>
      <c r="AD96" s="164"/>
      <c r="AE96" s="166" t="str">
        <f t="shared" si="40"/>
        <v/>
      </c>
      <c r="AF96" s="163" t="str">
        <f t="shared" si="41"/>
        <v/>
      </c>
      <c r="AG96" s="166" t="str">
        <f t="shared" si="42"/>
        <v/>
      </c>
      <c r="AH96" s="226" t="str">
        <f t="shared" si="43"/>
        <v/>
      </c>
    </row>
    <row r="97" spans="1:34" ht="13.95" customHeight="1" x14ac:dyDescent="0.3">
      <c r="A97" s="597"/>
      <c r="B97" s="102" t="s">
        <v>143</v>
      </c>
      <c r="C97" s="86"/>
      <c r="D97" s="86"/>
      <c r="E97" s="86"/>
      <c r="F97" s="86"/>
      <c r="G97" s="86"/>
      <c r="H97" s="86"/>
      <c r="I97" s="86"/>
      <c r="J97" s="10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7"/>
      <c r="V97" s="240"/>
      <c r="W97" s="225" t="str">
        <f t="shared" si="35"/>
        <v/>
      </c>
      <c r="X97" s="163" t="str">
        <f t="shared" si="50"/>
        <v/>
      </c>
      <c r="Y97" s="163" t="str">
        <f t="shared" si="37"/>
        <v/>
      </c>
      <c r="Z97" s="167" t="str">
        <f t="shared" si="38"/>
        <v/>
      </c>
      <c r="AA97" s="163" t="str">
        <f t="shared" ref="AA97:AA116" si="53">IF(AND((($I97+$K97+$L97)=0),($I97=0)),"",$I97/($I97+$L97+$K97))</f>
        <v/>
      </c>
      <c r="AB97" s="168" t="str">
        <f t="shared" ref="AB97:AB116" si="54">IF(AND((($I97+$K97+$L97)=0),($I97=0)),"",$J97/($I97))</f>
        <v/>
      </c>
      <c r="AC97" s="163" t="str">
        <f t="shared" ref="AC97:AC116" si="55">IF(AND((($I97+$K97+$L97)=0),($K97=0)),"",$K97/($K97+$L97+$I97))</f>
        <v/>
      </c>
      <c r="AD97" s="163" t="str">
        <f t="shared" si="39"/>
        <v/>
      </c>
      <c r="AE97" s="166" t="str">
        <f t="shared" si="40"/>
        <v/>
      </c>
      <c r="AF97" s="163" t="str">
        <f t="shared" si="41"/>
        <v/>
      </c>
      <c r="AG97" s="166" t="str">
        <f t="shared" si="42"/>
        <v/>
      </c>
      <c r="AH97" s="226" t="str">
        <f t="shared" si="43"/>
        <v/>
      </c>
    </row>
    <row r="98" spans="1:34" ht="13.95" customHeight="1" x14ac:dyDescent="0.3">
      <c r="A98" s="595" t="s">
        <v>217</v>
      </c>
      <c r="B98" s="103" t="s">
        <v>141</v>
      </c>
      <c r="C98" s="89"/>
      <c r="D98" s="89"/>
      <c r="E98" s="89"/>
      <c r="F98" s="89"/>
      <c r="G98" s="88"/>
      <c r="H98" s="88"/>
      <c r="I98" s="88"/>
      <c r="J98" s="107"/>
      <c r="K98" s="88"/>
      <c r="L98" s="88"/>
      <c r="M98" s="88"/>
      <c r="N98" s="89"/>
      <c r="O98" s="89"/>
      <c r="P98" s="89"/>
      <c r="Q98" s="89"/>
      <c r="R98" s="89"/>
      <c r="S98" s="89"/>
      <c r="T98" s="89"/>
      <c r="U98" s="90"/>
      <c r="V98" s="240"/>
      <c r="W98" s="225" t="str">
        <f t="shared" si="35"/>
        <v/>
      </c>
      <c r="X98" s="164"/>
      <c r="Y98" s="164"/>
      <c r="Z98" s="169"/>
      <c r="AA98" s="164"/>
      <c r="AB98" s="164"/>
      <c r="AC98" s="164"/>
      <c r="AD98" s="164"/>
      <c r="AE98" s="166" t="str">
        <f t="shared" si="40"/>
        <v/>
      </c>
      <c r="AF98" s="163" t="str">
        <f t="shared" si="41"/>
        <v/>
      </c>
      <c r="AG98" s="166" t="str">
        <f t="shared" si="42"/>
        <v/>
      </c>
      <c r="AH98" s="226" t="str">
        <f t="shared" si="43"/>
        <v/>
      </c>
    </row>
    <row r="99" spans="1:34" ht="13.95" customHeight="1" x14ac:dyDescent="0.3">
      <c r="A99" s="596"/>
      <c r="B99" s="375" t="s">
        <v>142</v>
      </c>
      <c r="C99" s="345"/>
      <c r="D99" s="345"/>
      <c r="E99" s="345"/>
      <c r="F99" s="345"/>
      <c r="G99" s="346"/>
      <c r="H99" s="346"/>
      <c r="I99" s="346"/>
      <c r="J99" s="432"/>
      <c r="K99" s="346"/>
      <c r="L99" s="346"/>
      <c r="M99" s="346"/>
      <c r="N99" s="345"/>
      <c r="O99" s="345"/>
      <c r="P99" s="345"/>
      <c r="Q99" s="345"/>
      <c r="R99" s="345"/>
      <c r="S99" s="345"/>
      <c r="T99" s="345"/>
      <c r="U99" s="376"/>
      <c r="V99" s="240"/>
      <c r="W99" s="225"/>
      <c r="X99" s="164"/>
      <c r="Y99" s="164"/>
      <c r="Z99" s="169"/>
      <c r="AA99" s="164"/>
      <c r="AB99" s="164"/>
      <c r="AC99" s="164"/>
      <c r="AD99" s="164"/>
      <c r="AE99" s="166" t="str">
        <f t="shared" si="40"/>
        <v/>
      </c>
      <c r="AF99" s="163" t="str">
        <f t="shared" si="41"/>
        <v/>
      </c>
      <c r="AG99" s="166" t="str">
        <f t="shared" si="42"/>
        <v/>
      </c>
      <c r="AH99" s="226" t="str">
        <f t="shared" si="43"/>
        <v/>
      </c>
    </row>
    <row r="100" spans="1:34" ht="13.95" customHeight="1" x14ac:dyDescent="0.3">
      <c r="A100" s="597"/>
      <c r="B100" s="102" t="s">
        <v>143</v>
      </c>
      <c r="C100" s="86"/>
      <c r="D100" s="86"/>
      <c r="E100" s="86"/>
      <c r="F100" s="86"/>
      <c r="G100" s="86"/>
      <c r="H100" s="86"/>
      <c r="I100" s="86"/>
      <c r="J100" s="10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7"/>
      <c r="V100" s="240"/>
      <c r="W100" s="225" t="str">
        <f t="shared" si="35"/>
        <v/>
      </c>
      <c r="X100" s="168" t="str">
        <f t="shared" si="50"/>
        <v/>
      </c>
      <c r="Y100" s="163" t="str">
        <f t="shared" si="37"/>
        <v/>
      </c>
      <c r="Z100" s="167" t="str">
        <f t="shared" si="38"/>
        <v/>
      </c>
      <c r="AA100" s="163" t="str">
        <f t="shared" si="53"/>
        <v/>
      </c>
      <c r="AB100" s="168" t="str">
        <f t="shared" si="54"/>
        <v/>
      </c>
      <c r="AC100" s="163" t="str">
        <f t="shared" si="55"/>
        <v/>
      </c>
      <c r="AD100" s="163" t="str">
        <f t="shared" si="39"/>
        <v/>
      </c>
      <c r="AE100" s="166" t="str">
        <f t="shared" si="40"/>
        <v/>
      </c>
      <c r="AF100" s="163" t="str">
        <f t="shared" si="41"/>
        <v/>
      </c>
      <c r="AG100" s="166" t="str">
        <f t="shared" si="42"/>
        <v/>
      </c>
      <c r="AH100" s="226" t="str">
        <f t="shared" si="43"/>
        <v/>
      </c>
    </row>
    <row r="101" spans="1:34" ht="11.25" customHeight="1" x14ac:dyDescent="0.3">
      <c r="A101" s="602" t="s">
        <v>218</v>
      </c>
      <c r="B101" s="103" t="s">
        <v>141</v>
      </c>
      <c r="C101" s="89"/>
      <c r="D101" s="89"/>
      <c r="E101" s="89"/>
      <c r="F101" s="89"/>
      <c r="G101" s="88"/>
      <c r="H101" s="88"/>
      <c r="I101" s="88"/>
      <c r="J101" s="107"/>
      <c r="K101" s="88"/>
      <c r="L101" s="88"/>
      <c r="M101" s="88"/>
      <c r="N101" s="89"/>
      <c r="O101" s="89"/>
      <c r="P101" s="89"/>
      <c r="Q101" s="89"/>
      <c r="R101" s="89"/>
      <c r="S101" s="89"/>
      <c r="T101" s="89"/>
      <c r="U101" s="90"/>
      <c r="V101" s="240"/>
      <c r="W101" s="225" t="str">
        <f t="shared" si="35"/>
        <v/>
      </c>
      <c r="X101" s="164"/>
      <c r="Y101" s="164"/>
      <c r="Z101" s="169"/>
      <c r="AA101" s="164"/>
      <c r="AB101" s="164"/>
      <c r="AC101" s="164"/>
      <c r="AD101" s="164"/>
      <c r="AE101" s="166" t="str">
        <f t="shared" si="40"/>
        <v/>
      </c>
      <c r="AF101" s="163" t="str">
        <f t="shared" si="41"/>
        <v/>
      </c>
      <c r="AG101" s="166" t="str">
        <f t="shared" si="42"/>
        <v/>
      </c>
      <c r="AH101" s="226" t="str">
        <f t="shared" si="43"/>
        <v/>
      </c>
    </row>
    <row r="102" spans="1:34" ht="11.25" customHeight="1" x14ac:dyDescent="0.3">
      <c r="A102" s="603"/>
      <c r="B102" s="375" t="s">
        <v>142</v>
      </c>
      <c r="C102" s="345"/>
      <c r="D102" s="345"/>
      <c r="E102" s="345"/>
      <c r="F102" s="345"/>
      <c r="G102" s="346"/>
      <c r="H102" s="346"/>
      <c r="I102" s="346"/>
      <c r="J102" s="432"/>
      <c r="K102" s="346"/>
      <c r="L102" s="346"/>
      <c r="M102" s="346"/>
      <c r="N102" s="345"/>
      <c r="O102" s="345"/>
      <c r="P102" s="345"/>
      <c r="Q102" s="345"/>
      <c r="R102" s="345"/>
      <c r="S102" s="345"/>
      <c r="T102" s="345"/>
      <c r="U102" s="376"/>
      <c r="V102" s="240"/>
      <c r="W102" s="225"/>
      <c r="X102" s="164"/>
      <c r="Y102" s="164"/>
      <c r="Z102" s="169"/>
      <c r="AA102" s="164"/>
      <c r="AB102" s="164"/>
      <c r="AC102" s="164"/>
      <c r="AD102" s="164"/>
      <c r="AE102" s="166" t="str">
        <f t="shared" si="40"/>
        <v/>
      </c>
      <c r="AF102" s="163" t="str">
        <f t="shared" si="41"/>
        <v/>
      </c>
      <c r="AG102" s="166" t="str">
        <f t="shared" si="42"/>
        <v/>
      </c>
      <c r="AH102" s="226" t="str">
        <f t="shared" si="43"/>
        <v/>
      </c>
    </row>
    <row r="103" spans="1:34" ht="11.25" customHeight="1" x14ac:dyDescent="0.3">
      <c r="A103" s="604"/>
      <c r="B103" s="102" t="s">
        <v>143</v>
      </c>
      <c r="C103" s="86"/>
      <c r="D103" s="86"/>
      <c r="E103" s="86"/>
      <c r="F103" s="86"/>
      <c r="G103" s="86"/>
      <c r="H103" s="86"/>
      <c r="I103" s="86"/>
      <c r="J103" s="10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7"/>
      <c r="V103" s="240"/>
      <c r="W103" s="225" t="str">
        <f t="shared" si="35"/>
        <v/>
      </c>
      <c r="X103" s="163" t="str">
        <f>IF($C103=0,"",G103/$C103)</f>
        <v/>
      </c>
      <c r="Y103" s="163" t="str">
        <f>IF($G103=0,"",H103/$G103)</f>
        <v/>
      </c>
      <c r="Z103" s="167" t="str">
        <f>IF((I103+K103+L103+M103)=0,"",1-(M103/(I103+K103+L103+M103)))</f>
        <v/>
      </c>
      <c r="AA103" s="163" t="str">
        <f>IF(AND((($I103+$K103+$L103)=0),($I103=0)),"",$I103/($I103+$L103+$K103))</f>
        <v/>
      </c>
      <c r="AB103" s="168" t="str">
        <f>IF(AND((($I103+$K103+$L103)=0),($I103=0)),"",$J103/($I103))</f>
        <v/>
      </c>
      <c r="AC103" s="163" t="str">
        <f>IF(AND((($I103+$K103+$L103)=0),($K103=0)),"",$K103/($K103+$L103+$I103))</f>
        <v/>
      </c>
      <c r="AD103" s="163" t="str">
        <f>IF(($I103+$K103+$L103)=0,"",($I103+$K103)/($I103+$K103+$L103))</f>
        <v/>
      </c>
      <c r="AE103" s="166" t="str">
        <f t="shared" si="40"/>
        <v/>
      </c>
      <c r="AF103" s="163" t="str">
        <f t="shared" si="41"/>
        <v/>
      </c>
      <c r="AG103" s="166" t="str">
        <f t="shared" si="42"/>
        <v/>
      </c>
      <c r="AH103" s="226" t="str">
        <f t="shared" si="43"/>
        <v/>
      </c>
    </row>
    <row r="104" spans="1:34" ht="11.25" customHeight="1" x14ac:dyDescent="0.3">
      <c r="A104" s="595" t="s">
        <v>219</v>
      </c>
      <c r="B104" s="103" t="s">
        <v>141</v>
      </c>
      <c r="C104" s="89"/>
      <c r="D104" s="89"/>
      <c r="E104" s="89"/>
      <c r="F104" s="89"/>
      <c r="G104" s="88"/>
      <c r="H104" s="88"/>
      <c r="I104" s="88"/>
      <c r="J104" s="107"/>
      <c r="K104" s="88"/>
      <c r="L104" s="88"/>
      <c r="M104" s="88"/>
      <c r="N104" s="89"/>
      <c r="O104" s="89"/>
      <c r="P104" s="89"/>
      <c r="Q104" s="89"/>
      <c r="R104" s="89"/>
      <c r="S104" s="89"/>
      <c r="T104" s="89"/>
      <c r="U104" s="90"/>
      <c r="V104" s="240"/>
      <c r="W104" s="225" t="str">
        <f t="shared" si="35"/>
        <v/>
      </c>
      <c r="X104" s="164"/>
      <c r="Y104" s="164"/>
      <c r="Z104" s="169"/>
      <c r="AA104" s="164"/>
      <c r="AB104" s="164"/>
      <c r="AC104" s="164"/>
      <c r="AD104" s="164"/>
      <c r="AE104" s="166" t="str">
        <f t="shared" si="40"/>
        <v/>
      </c>
      <c r="AF104" s="163" t="str">
        <f t="shared" si="41"/>
        <v/>
      </c>
      <c r="AG104" s="166" t="str">
        <f t="shared" si="42"/>
        <v/>
      </c>
      <c r="AH104" s="226" t="str">
        <f t="shared" si="43"/>
        <v/>
      </c>
    </row>
    <row r="105" spans="1:34" ht="11.25" customHeight="1" x14ac:dyDescent="0.3">
      <c r="A105" s="596"/>
      <c r="B105" s="375" t="s">
        <v>142</v>
      </c>
      <c r="C105" s="345"/>
      <c r="D105" s="345"/>
      <c r="E105" s="345"/>
      <c r="F105" s="345"/>
      <c r="G105" s="346"/>
      <c r="H105" s="346"/>
      <c r="I105" s="346"/>
      <c r="J105" s="432"/>
      <c r="K105" s="346"/>
      <c r="L105" s="346"/>
      <c r="M105" s="346"/>
      <c r="N105" s="345"/>
      <c r="O105" s="345"/>
      <c r="P105" s="345"/>
      <c r="Q105" s="345"/>
      <c r="R105" s="345"/>
      <c r="S105" s="345"/>
      <c r="T105" s="345"/>
      <c r="U105" s="376"/>
      <c r="V105" s="240"/>
      <c r="W105" s="225"/>
      <c r="X105" s="164"/>
      <c r="Y105" s="164"/>
      <c r="Z105" s="169"/>
      <c r="AA105" s="164"/>
      <c r="AB105" s="164"/>
      <c r="AC105" s="164"/>
      <c r="AD105" s="164"/>
      <c r="AE105" s="166" t="str">
        <f t="shared" si="40"/>
        <v/>
      </c>
      <c r="AF105" s="163" t="str">
        <f t="shared" si="41"/>
        <v/>
      </c>
      <c r="AG105" s="166" t="str">
        <f t="shared" si="42"/>
        <v/>
      </c>
      <c r="AH105" s="226" t="str">
        <f t="shared" si="43"/>
        <v/>
      </c>
    </row>
    <row r="106" spans="1:34" ht="12" customHeight="1" x14ac:dyDescent="0.3">
      <c r="A106" s="597"/>
      <c r="B106" s="102" t="s">
        <v>143</v>
      </c>
      <c r="C106" s="86"/>
      <c r="D106" s="86"/>
      <c r="E106" s="86"/>
      <c r="F106" s="86"/>
      <c r="G106" s="86"/>
      <c r="H106" s="86"/>
      <c r="I106" s="86"/>
      <c r="J106" s="10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7"/>
      <c r="V106" s="240"/>
      <c r="W106" s="225" t="str">
        <f t="shared" si="35"/>
        <v/>
      </c>
      <c r="X106" s="163" t="str">
        <f t="shared" si="50"/>
        <v/>
      </c>
      <c r="Y106" s="163" t="str">
        <f t="shared" ref="Y106" si="56">IF($G106=0,"",H106/$G106)</f>
        <v/>
      </c>
      <c r="Z106" s="167" t="str">
        <f t="shared" ref="Z106" si="57">IF((I106+K106+L106+M106)=0,"",1-(M106/(I106+K106+L106+M106)))</f>
        <v/>
      </c>
      <c r="AA106" s="163" t="str">
        <f t="shared" si="53"/>
        <v/>
      </c>
      <c r="AB106" s="168" t="str">
        <f t="shared" si="54"/>
        <v/>
      </c>
      <c r="AC106" s="163" t="str">
        <f t="shared" si="55"/>
        <v/>
      </c>
      <c r="AD106" s="163" t="str">
        <f t="shared" si="39"/>
        <v/>
      </c>
      <c r="AE106" s="166" t="str">
        <f t="shared" si="40"/>
        <v/>
      </c>
      <c r="AF106" s="163" t="str">
        <f t="shared" si="41"/>
        <v/>
      </c>
      <c r="AG106" s="166" t="str">
        <f t="shared" si="42"/>
        <v/>
      </c>
      <c r="AH106" s="226" t="str">
        <f t="shared" si="43"/>
        <v/>
      </c>
    </row>
    <row r="107" spans="1:34" ht="13.95" customHeight="1" x14ac:dyDescent="0.3">
      <c r="A107" s="595" t="s">
        <v>220</v>
      </c>
      <c r="B107" s="103" t="s">
        <v>141</v>
      </c>
      <c r="C107" s="89"/>
      <c r="D107" s="89"/>
      <c r="E107" s="89"/>
      <c r="F107" s="89"/>
      <c r="G107" s="88"/>
      <c r="H107" s="88"/>
      <c r="I107" s="88"/>
      <c r="J107" s="107"/>
      <c r="K107" s="88"/>
      <c r="L107" s="88"/>
      <c r="M107" s="88"/>
      <c r="N107" s="89"/>
      <c r="O107" s="89"/>
      <c r="P107" s="89"/>
      <c r="Q107" s="89"/>
      <c r="R107" s="89"/>
      <c r="S107" s="89"/>
      <c r="T107" s="89"/>
      <c r="U107" s="90"/>
      <c r="V107" s="240"/>
      <c r="W107" s="225" t="str">
        <f t="shared" si="35"/>
        <v/>
      </c>
      <c r="X107" s="164"/>
      <c r="Y107" s="164"/>
      <c r="Z107" s="169"/>
      <c r="AA107" s="164"/>
      <c r="AB107" s="164"/>
      <c r="AC107" s="164"/>
      <c r="AD107" s="164"/>
      <c r="AE107" s="166" t="str">
        <f t="shared" si="40"/>
        <v/>
      </c>
      <c r="AF107" s="163" t="str">
        <f t="shared" si="41"/>
        <v/>
      </c>
      <c r="AG107" s="166" t="str">
        <f t="shared" si="42"/>
        <v/>
      </c>
      <c r="AH107" s="226" t="str">
        <f t="shared" si="43"/>
        <v/>
      </c>
    </row>
    <row r="108" spans="1:34" ht="13.95" customHeight="1" x14ac:dyDescent="0.3">
      <c r="A108" s="596"/>
      <c r="B108" s="375" t="s">
        <v>142</v>
      </c>
      <c r="C108" s="345"/>
      <c r="D108" s="345"/>
      <c r="E108" s="345"/>
      <c r="F108" s="345"/>
      <c r="G108" s="346"/>
      <c r="H108" s="346"/>
      <c r="I108" s="346"/>
      <c r="J108" s="432"/>
      <c r="K108" s="346"/>
      <c r="L108" s="346"/>
      <c r="M108" s="346"/>
      <c r="N108" s="345"/>
      <c r="O108" s="345"/>
      <c r="P108" s="345"/>
      <c r="Q108" s="345"/>
      <c r="R108" s="345"/>
      <c r="S108" s="345"/>
      <c r="T108" s="345"/>
      <c r="U108" s="376"/>
      <c r="V108" s="240"/>
      <c r="W108" s="225"/>
      <c r="X108" s="164"/>
      <c r="Y108" s="164"/>
      <c r="Z108" s="169"/>
      <c r="AA108" s="164"/>
      <c r="AB108" s="164"/>
      <c r="AC108" s="164"/>
      <c r="AD108" s="164"/>
      <c r="AE108" s="166" t="str">
        <f t="shared" si="40"/>
        <v/>
      </c>
      <c r="AF108" s="163" t="str">
        <f t="shared" si="41"/>
        <v/>
      </c>
      <c r="AG108" s="166" t="str">
        <f t="shared" si="42"/>
        <v/>
      </c>
      <c r="AH108" s="226" t="str">
        <f t="shared" si="43"/>
        <v/>
      </c>
    </row>
    <row r="109" spans="1:34" ht="13.95" customHeight="1" x14ac:dyDescent="0.3">
      <c r="A109" s="597"/>
      <c r="B109" s="102" t="s">
        <v>143</v>
      </c>
      <c r="C109" s="86"/>
      <c r="D109" s="86"/>
      <c r="E109" s="86"/>
      <c r="F109" s="86"/>
      <c r="G109" s="86"/>
      <c r="H109" s="86"/>
      <c r="I109" s="86"/>
      <c r="J109" s="10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7"/>
      <c r="V109" s="240"/>
      <c r="W109" s="225" t="str">
        <f t="shared" si="35"/>
        <v/>
      </c>
      <c r="X109" s="163" t="str">
        <f t="shared" si="50"/>
        <v/>
      </c>
      <c r="Y109" s="163" t="str">
        <f>IF($G109=0,"",H109/$G109)</f>
        <v/>
      </c>
      <c r="Z109" s="167" t="str">
        <f>IF((I109+K109+L109+M109)=0,"",1-(M109/(I109+K109+L109+M109)))</f>
        <v/>
      </c>
      <c r="AA109" s="163" t="str">
        <f t="shared" si="53"/>
        <v/>
      </c>
      <c r="AB109" s="168" t="str">
        <f t="shared" si="54"/>
        <v/>
      </c>
      <c r="AC109" s="163" t="str">
        <f t="shared" si="55"/>
        <v/>
      </c>
      <c r="AD109" s="163" t="str">
        <f>IF(($I109+$K109+$L109)=0,"",($I109+$K109)/($I109+$K109+$L109))</f>
        <v/>
      </c>
      <c r="AE109" s="166" t="str">
        <f t="shared" si="40"/>
        <v/>
      </c>
      <c r="AF109" s="163" t="str">
        <f t="shared" si="41"/>
        <v/>
      </c>
      <c r="AG109" s="166" t="str">
        <f t="shared" si="42"/>
        <v/>
      </c>
      <c r="AH109" s="226" t="str">
        <f t="shared" si="43"/>
        <v/>
      </c>
    </row>
    <row r="110" spans="1:34" ht="13.95" customHeight="1" x14ac:dyDescent="0.3">
      <c r="A110" s="595" t="s">
        <v>221</v>
      </c>
      <c r="B110" s="103" t="s">
        <v>141</v>
      </c>
      <c r="C110" s="89"/>
      <c r="D110" s="89"/>
      <c r="E110" s="89"/>
      <c r="F110" s="89"/>
      <c r="G110" s="88"/>
      <c r="H110" s="88"/>
      <c r="I110" s="88"/>
      <c r="J110" s="107"/>
      <c r="K110" s="88"/>
      <c r="L110" s="88"/>
      <c r="M110" s="88"/>
      <c r="N110" s="89"/>
      <c r="O110" s="89"/>
      <c r="P110" s="89"/>
      <c r="Q110" s="89"/>
      <c r="R110" s="89"/>
      <c r="S110" s="89"/>
      <c r="T110" s="89"/>
      <c r="U110" s="90"/>
      <c r="V110" s="240"/>
      <c r="W110" s="225" t="str">
        <f t="shared" si="35"/>
        <v/>
      </c>
      <c r="X110" s="164"/>
      <c r="Y110" s="164"/>
      <c r="Z110" s="169"/>
      <c r="AA110" s="164"/>
      <c r="AB110" s="164"/>
      <c r="AC110" s="164"/>
      <c r="AD110" s="164"/>
      <c r="AE110" s="166" t="str">
        <f t="shared" si="40"/>
        <v/>
      </c>
      <c r="AF110" s="163" t="str">
        <f t="shared" si="41"/>
        <v/>
      </c>
      <c r="AG110" s="166" t="str">
        <f t="shared" si="42"/>
        <v/>
      </c>
      <c r="AH110" s="226" t="str">
        <f t="shared" si="43"/>
        <v/>
      </c>
    </row>
    <row r="111" spans="1:34" ht="13.95" customHeight="1" x14ac:dyDescent="0.3">
      <c r="A111" s="596"/>
      <c r="B111" s="375" t="s">
        <v>142</v>
      </c>
      <c r="C111" s="345"/>
      <c r="D111" s="345"/>
      <c r="E111" s="345"/>
      <c r="F111" s="345"/>
      <c r="G111" s="346"/>
      <c r="H111" s="346"/>
      <c r="I111" s="346"/>
      <c r="J111" s="432"/>
      <c r="K111" s="346"/>
      <c r="L111" s="346"/>
      <c r="M111" s="346"/>
      <c r="N111" s="345"/>
      <c r="O111" s="345"/>
      <c r="P111" s="345"/>
      <c r="Q111" s="345"/>
      <c r="R111" s="345"/>
      <c r="S111" s="345"/>
      <c r="T111" s="345"/>
      <c r="U111" s="376"/>
      <c r="V111" s="240"/>
      <c r="W111" s="228"/>
      <c r="X111" s="421"/>
      <c r="Y111" s="421"/>
      <c r="Z111" s="422"/>
      <c r="AA111" s="421"/>
      <c r="AB111" s="421"/>
      <c r="AC111" s="421"/>
      <c r="AD111" s="421"/>
      <c r="AE111" s="166" t="str">
        <f t="shared" si="40"/>
        <v/>
      </c>
      <c r="AF111" s="163" t="str">
        <f t="shared" si="41"/>
        <v/>
      </c>
      <c r="AG111" s="166" t="str">
        <f t="shared" si="42"/>
        <v/>
      </c>
      <c r="AH111" s="226" t="str">
        <f t="shared" si="43"/>
        <v/>
      </c>
    </row>
    <row r="112" spans="1:34" ht="13.95" customHeight="1" thickBot="1" x14ac:dyDescent="0.35">
      <c r="A112" s="596"/>
      <c r="B112" s="74" t="s">
        <v>143</v>
      </c>
      <c r="C112" s="100"/>
      <c r="D112" s="100"/>
      <c r="E112" s="100"/>
      <c r="F112" s="100"/>
      <c r="G112" s="100"/>
      <c r="H112" s="100"/>
      <c r="I112" s="100"/>
      <c r="J112" s="108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1"/>
      <c r="V112" s="240"/>
      <c r="W112" s="228" t="str">
        <f t="shared" si="35"/>
        <v/>
      </c>
      <c r="X112" s="180" t="str">
        <f t="shared" si="50"/>
        <v/>
      </c>
      <c r="Y112" s="180" t="str">
        <f t="shared" si="37"/>
        <v/>
      </c>
      <c r="Z112" s="181" t="str">
        <f t="shared" si="38"/>
        <v/>
      </c>
      <c r="AA112" s="180" t="str">
        <f t="shared" si="53"/>
        <v/>
      </c>
      <c r="AB112" s="182" t="str">
        <f t="shared" si="54"/>
        <v/>
      </c>
      <c r="AC112" s="180" t="str">
        <f t="shared" si="55"/>
        <v/>
      </c>
      <c r="AD112" s="180" t="str">
        <f t="shared" si="39"/>
        <v/>
      </c>
      <c r="AE112" s="374" t="str">
        <f t="shared" ref="AE112:AE116" si="58">IF((N112+O112+P112+Q112)=0,"",1-(Q112/(N112+O112+P112+Q112)))</f>
        <v/>
      </c>
      <c r="AF112" s="180" t="str">
        <f t="shared" ref="AF112:AF116" si="59">IF((N112+O112+P112)=0,"",(N112+O112)/(N112+O112+P112))</f>
        <v/>
      </c>
      <c r="AG112" s="374" t="str">
        <f t="shared" ref="AG112:AG116" si="60">IF((R112+S112+T112+U112)=0,"",1-(U112/(R112+S112+T112+U112)))</f>
        <v/>
      </c>
      <c r="AH112" s="196" t="str">
        <f t="shared" ref="AH112:AH116" si="61">IF((R112+S112+T112)=0,"",(S112+R112)/(R112+S112+T112))</f>
        <v/>
      </c>
    </row>
    <row r="113" spans="1:34" ht="13.95" customHeight="1" thickTop="1" x14ac:dyDescent="0.3">
      <c r="A113" s="599" t="s">
        <v>222</v>
      </c>
      <c r="B113" s="69" t="s">
        <v>141</v>
      </c>
      <c r="C113" s="75">
        <f>C71+C74+C77+C80+C83+C86+C89+C92+C95+C98+C101+C104+C107+C110</f>
        <v>0</v>
      </c>
      <c r="D113" s="75">
        <f t="shared" ref="D113:U113" si="62">D71+D74+D77+D80+D83+D86+D89+D92+D95+D98+D101+D104+D107+D110</f>
        <v>0</v>
      </c>
      <c r="E113" s="75">
        <f t="shared" si="62"/>
        <v>0</v>
      </c>
      <c r="F113" s="75">
        <f t="shared" si="62"/>
        <v>0</v>
      </c>
      <c r="G113" s="80">
        <f t="shared" si="62"/>
        <v>0</v>
      </c>
      <c r="H113" s="80">
        <f t="shared" si="62"/>
        <v>0</v>
      </c>
      <c r="I113" s="80">
        <f t="shared" si="62"/>
        <v>0</v>
      </c>
      <c r="J113" s="80">
        <f t="shared" si="62"/>
        <v>0</v>
      </c>
      <c r="K113" s="80">
        <f t="shared" si="62"/>
        <v>0</v>
      </c>
      <c r="L113" s="80">
        <f t="shared" si="62"/>
        <v>0</v>
      </c>
      <c r="M113" s="80">
        <f t="shared" si="62"/>
        <v>0</v>
      </c>
      <c r="N113" s="75">
        <f t="shared" si="62"/>
        <v>0</v>
      </c>
      <c r="O113" s="75">
        <f t="shared" si="62"/>
        <v>0</v>
      </c>
      <c r="P113" s="75">
        <f t="shared" si="62"/>
        <v>0</v>
      </c>
      <c r="Q113" s="75">
        <f t="shared" si="62"/>
        <v>0</v>
      </c>
      <c r="R113" s="75">
        <f t="shared" si="62"/>
        <v>0</v>
      </c>
      <c r="S113" s="75">
        <f t="shared" si="62"/>
        <v>0</v>
      </c>
      <c r="T113" s="75">
        <f t="shared" si="62"/>
        <v>0</v>
      </c>
      <c r="U113" s="75">
        <f t="shared" si="62"/>
        <v>0</v>
      </c>
      <c r="V113" s="240"/>
      <c r="W113" s="132" t="str">
        <f t="shared" si="35"/>
        <v/>
      </c>
      <c r="X113" s="140"/>
      <c r="Y113" s="197"/>
      <c r="Z113" s="202"/>
      <c r="AA113" s="140"/>
      <c r="AB113" s="140"/>
      <c r="AC113" s="140"/>
      <c r="AD113" s="197"/>
      <c r="AE113" s="142" t="str">
        <f t="shared" si="58"/>
        <v/>
      </c>
      <c r="AF113" s="121" t="str">
        <f t="shared" si="59"/>
        <v/>
      </c>
      <c r="AG113" s="142" t="str">
        <f t="shared" si="60"/>
        <v/>
      </c>
      <c r="AH113" s="134" t="str">
        <f t="shared" si="61"/>
        <v/>
      </c>
    </row>
    <row r="114" spans="1:34" ht="13.95" customHeight="1" x14ac:dyDescent="0.3">
      <c r="A114" s="600"/>
      <c r="B114" s="377" t="s">
        <v>142</v>
      </c>
      <c r="C114" s="378">
        <f>C72+C75+C78+C81+C84+C87+C90+C93+C96+C99+C102+C105+C108+C111</f>
        <v>0</v>
      </c>
      <c r="D114" s="378">
        <f t="shared" ref="D114:U114" si="63">D72+D75+D78+D81+D84+D87+D90+D93+D96+D99+D102+D105+D108+D111</f>
        <v>0</v>
      </c>
      <c r="E114" s="378">
        <f t="shared" si="63"/>
        <v>0</v>
      </c>
      <c r="F114" s="378">
        <f t="shared" si="63"/>
        <v>0</v>
      </c>
      <c r="G114" s="379">
        <f t="shared" si="63"/>
        <v>0</v>
      </c>
      <c r="H114" s="379">
        <f t="shared" si="63"/>
        <v>0</v>
      </c>
      <c r="I114" s="379">
        <f t="shared" si="63"/>
        <v>0</v>
      </c>
      <c r="J114" s="379">
        <f t="shared" si="63"/>
        <v>0</v>
      </c>
      <c r="K114" s="379">
        <f t="shared" si="63"/>
        <v>0</v>
      </c>
      <c r="L114" s="379">
        <f t="shared" si="63"/>
        <v>0</v>
      </c>
      <c r="M114" s="379">
        <f t="shared" si="63"/>
        <v>0</v>
      </c>
      <c r="N114" s="378">
        <f t="shared" si="63"/>
        <v>0</v>
      </c>
      <c r="O114" s="378">
        <f t="shared" si="63"/>
        <v>0</v>
      </c>
      <c r="P114" s="378">
        <f t="shared" si="63"/>
        <v>0</v>
      </c>
      <c r="Q114" s="378">
        <f t="shared" si="63"/>
        <v>0</v>
      </c>
      <c r="R114" s="378">
        <f t="shared" si="63"/>
        <v>0</v>
      </c>
      <c r="S114" s="378">
        <f t="shared" si="63"/>
        <v>0</v>
      </c>
      <c r="T114" s="378">
        <f t="shared" si="63"/>
        <v>0</v>
      </c>
      <c r="U114" s="378">
        <f t="shared" si="63"/>
        <v>0</v>
      </c>
      <c r="V114" s="240"/>
      <c r="W114" s="225" t="str">
        <f t="shared" si="35"/>
        <v/>
      </c>
      <c r="X114" s="164"/>
      <c r="Y114" s="250"/>
      <c r="Z114" s="251"/>
      <c r="AA114" s="164"/>
      <c r="AB114" s="164"/>
      <c r="AC114" s="164"/>
      <c r="AD114" s="250"/>
      <c r="AE114" s="166" t="str">
        <f t="shared" si="58"/>
        <v/>
      </c>
      <c r="AF114" s="163" t="str">
        <f t="shared" si="59"/>
        <v/>
      </c>
      <c r="AG114" s="166" t="str">
        <f t="shared" si="60"/>
        <v/>
      </c>
      <c r="AH114" s="226" t="str">
        <f t="shared" si="61"/>
        <v/>
      </c>
    </row>
    <row r="115" spans="1:34" ht="13.95" customHeight="1" thickBot="1" x14ac:dyDescent="0.35">
      <c r="A115" s="600"/>
      <c r="B115" s="48" t="s">
        <v>143</v>
      </c>
      <c r="C115" s="4">
        <f>C73+C76+C79+C82+C85+C88+C91+C94+C97+C100+C103+C106+C109+C112</f>
        <v>0</v>
      </c>
      <c r="D115" s="4">
        <f t="shared" ref="D115:U115" si="64">D73+D76+D79+D82+D85+D88+D91+D94+D97+D100+D103+D106+D109+D112</f>
        <v>0</v>
      </c>
      <c r="E115" s="4">
        <f t="shared" si="64"/>
        <v>0</v>
      </c>
      <c r="F115" s="4">
        <f t="shared" si="64"/>
        <v>0</v>
      </c>
      <c r="G115" s="4">
        <f t="shared" si="64"/>
        <v>0</v>
      </c>
      <c r="H115" s="4">
        <f t="shared" si="64"/>
        <v>0</v>
      </c>
      <c r="I115" s="4">
        <f t="shared" si="64"/>
        <v>0</v>
      </c>
      <c r="J115" s="4">
        <f t="shared" si="64"/>
        <v>0</v>
      </c>
      <c r="K115" s="4">
        <f t="shared" si="64"/>
        <v>0</v>
      </c>
      <c r="L115" s="4">
        <f t="shared" si="64"/>
        <v>0</v>
      </c>
      <c r="M115" s="4">
        <f t="shared" si="64"/>
        <v>0</v>
      </c>
      <c r="N115" s="4">
        <f t="shared" si="64"/>
        <v>0</v>
      </c>
      <c r="O115" s="4">
        <f t="shared" si="64"/>
        <v>0</v>
      </c>
      <c r="P115" s="4">
        <f t="shared" si="64"/>
        <v>0</v>
      </c>
      <c r="Q115" s="4">
        <f t="shared" si="64"/>
        <v>0</v>
      </c>
      <c r="R115" s="4">
        <f t="shared" si="64"/>
        <v>0</v>
      </c>
      <c r="S115" s="4">
        <f t="shared" si="64"/>
        <v>0</v>
      </c>
      <c r="T115" s="4">
        <f t="shared" si="64"/>
        <v>0</v>
      </c>
      <c r="U115" s="4">
        <f t="shared" si="64"/>
        <v>0</v>
      </c>
      <c r="V115" s="240"/>
      <c r="W115" s="228" t="str">
        <f t="shared" si="35"/>
        <v/>
      </c>
      <c r="X115" s="180" t="str">
        <f t="shared" si="50"/>
        <v/>
      </c>
      <c r="Y115" s="198" t="str">
        <f t="shared" si="37"/>
        <v/>
      </c>
      <c r="Z115" s="199" t="str">
        <f t="shared" si="38"/>
        <v/>
      </c>
      <c r="AA115" s="180" t="str">
        <f t="shared" si="53"/>
        <v/>
      </c>
      <c r="AB115" s="182" t="str">
        <f t="shared" si="54"/>
        <v/>
      </c>
      <c r="AC115" s="180" t="str">
        <f>IF(AND((($I115+$K115+$L115)=0),($K115=0)),"",$K115/($K115+$L115+$I115))</f>
        <v/>
      </c>
      <c r="AD115" s="198" t="str">
        <f t="shared" si="39"/>
        <v/>
      </c>
      <c r="AE115" s="374" t="str">
        <f t="shared" si="58"/>
        <v/>
      </c>
      <c r="AF115" s="180" t="str">
        <f t="shared" si="59"/>
        <v/>
      </c>
      <c r="AG115" s="374" t="str">
        <f t="shared" si="60"/>
        <v/>
      </c>
      <c r="AH115" s="196" t="str">
        <f t="shared" si="61"/>
        <v/>
      </c>
    </row>
    <row r="116" spans="1:34" ht="10.95" customHeight="1" thickTop="1" thickBot="1" x14ac:dyDescent="0.35">
      <c r="A116" s="601"/>
      <c r="B116" s="50" t="s">
        <v>151</v>
      </c>
      <c r="C116" s="3">
        <f>C113+C115+C114</f>
        <v>0</v>
      </c>
      <c r="D116" s="3">
        <f t="shared" ref="D116:U116" si="65">D113+D115+D114</f>
        <v>0</v>
      </c>
      <c r="E116" s="3">
        <f t="shared" si="65"/>
        <v>0</v>
      </c>
      <c r="F116" s="3">
        <f t="shared" si="65"/>
        <v>0</v>
      </c>
      <c r="G116" s="3">
        <f t="shared" si="65"/>
        <v>0</v>
      </c>
      <c r="H116" s="3">
        <f t="shared" si="65"/>
        <v>0</v>
      </c>
      <c r="I116" s="3">
        <f t="shared" si="65"/>
        <v>0</v>
      </c>
      <c r="J116" s="3">
        <f t="shared" si="65"/>
        <v>0</v>
      </c>
      <c r="K116" s="3">
        <f t="shared" si="65"/>
        <v>0</v>
      </c>
      <c r="L116" s="3">
        <f t="shared" si="65"/>
        <v>0</v>
      </c>
      <c r="M116" s="3">
        <f t="shared" si="65"/>
        <v>0</v>
      </c>
      <c r="N116" s="3">
        <f t="shared" si="65"/>
        <v>0</v>
      </c>
      <c r="O116" s="3">
        <f t="shared" si="65"/>
        <v>0</v>
      </c>
      <c r="P116" s="3">
        <f t="shared" si="65"/>
        <v>0</v>
      </c>
      <c r="Q116" s="3">
        <f t="shared" si="65"/>
        <v>0</v>
      </c>
      <c r="R116" s="3">
        <f t="shared" si="65"/>
        <v>0</v>
      </c>
      <c r="S116" s="3">
        <f t="shared" si="65"/>
        <v>0</v>
      </c>
      <c r="T116" s="3">
        <f t="shared" si="65"/>
        <v>0</v>
      </c>
      <c r="U116" s="3">
        <f t="shared" si="65"/>
        <v>0</v>
      </c>
      <c r="V116" s="243"/>
      <c r="W116" s="147" t="str">
        <f t="shared" si="35"/>
        <v/>
      </c>
      <c r="X116" s="25" t="str">
        <f>IF($C116=0,"",G116/$C115)</f>
        <v/>
      </c>
      <c r="Y116" s="54" t="str">
        <f>IF($G116=0,"",H116/$G116)</f>
        <v/>
      </c>
      <c r="Z116" s="55" t="str">
        <f t="shared" si="38"/>
        <v/>
      </c>
      <c r="AA116" s="25" t="str">
        <f t="shared" si="53"/>
        <v/>
      </c>
      <c r="AB116" s="98" t="str">
        <f t="shared" si="54"/>
        <v/>
      </c>
      <c r="AC116" s="25" t="str">
        <f t="shared" si="55"/>
        <v/>
      </c>
      <c r="AD116" s="54" t="str">
        <f t="shared" si="39"/>
        <v/>
      </c>
      <c r="AE116" s="382" t="str">
        <f t="shared" si="58"/>
        <v/>
      </c>
      <c r="AF116" s="25" t="str">
        <f t="shared" si="59"/>
        <v/>
      </c>
      <c r="AG116" s="382" t="str">
        <f t="shared" si="60"/>
        <v/>
      </c>
      <c r="AH116" s="325" t="str">
        <f t="shared" si="61"/>
        <v/>
      </c>
    </row>
    <row r="117" spans="1:34" ht="15" thickTop="1" x14ac:dyDescent="0.3"/>
  </sheetData>
  <mergeCells count="45">
    <mergeCell ref="A6:A8"/>
    <mergeCell ref="A9:A11"/>
    <mergeCell ref="A25:A27"/>
    <mergeCell ref="A22:A24"/>
    <mergeCell ref="A95:A97"/>
    <mergeCell ref="A12:A14"/>
    <mergeCell ref="A31:A33"/>
    <mergeCell ref="A34:A36"/>
    <mergeCell ref="A37:A39"/>
    <mergeCell ref="A15:A18"/>
    <mergeCell ref="A19:A21"/>
    <mergeCell ref="A89:A91"/>
    <mergeCell ref="A28:A30"/>
    <mergeCell ref="A49:A51"/>
    <mergeCell ref="A110:A112"/>
    <mergeCell ref="A98:A100"/>
    <mergeCell ref="A113:A116"/>
    <mergeCell ref="A67:A70"/>
    <mergeCell ref="A46:A48"/>
    <mergeCell ref="A55:A57"/>
    <mergeCell ref="A77:A79"/>
    <mergeCell ref="A71:A73"/>
    <mergeCell ref="A52:A54"/>
    <mergeCell ref="A64:A66"/>
    <mergeCell ref="A107:A109"/>
    <mergeCell ref="A92:A94"/>
    <mergeCell ref="A74:A76"/>
    <mergeCell ref="A61:A63"/>
    <mergeCell ref="A86:A88"/>
    <mergeCell ref="A101:A103"/>
    <mergeCell ref="Y1:Y2"/>
    <mergeCell ref="C1:C2"/>
    <mergeCell ref="F1:F2"/>
    <mergeCell ref="A3:A5"/>
    <mergeCell ref="A2:B2"/>
    <mergeCell ref="E1:E2"/>
    <mergeCell ref="W1:W2"/>
    <mergeCell ref="D1:D2"/>
    <mergeCell ref="X1:X2"/>
    <mergeCell ref="A104:A106"/>
    <mergeCell ref="A40:A42"/>
    <mergeCell ref="A58:A60"/>
    <mergeCell ref="A80:A82"/>
    <mergeCell ref="A83:A85"/>
    <mergeCell ref="A43:A45"/>
  </mergeCells>
  <printOptions horizontalCentered="1" verticalCentered="1"/>
  <pageMargins left="0.39370078740157483" right="0.39370078740157483" top="0.53" bottom="0.15748031496062992" header="0.15748031496062992" footer="0.15748031496062992"/>
  <pageSetup paperSize="9" scale="50" orientation="landscape" r:id="rId1"/>
  <headerFooter>
    <oddHeader>&amp;C&amp;"-,Gras"TABLEAU DE BORD DE L'APPRENTISSAGE&amp;"-,Normal" 
&amp;"-,Gras"Filière 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6" sqref="S6"/>
    </sheetView>
  </sheetViews>
  <sheetFormatPr baseColWidth="10" defaultColWidth="11.44140625" defaultRowHeight="14.4" x14ac:dyDescent="0.3"/>
  <cols>
    <col min="1" max="1" width="43.109375" customWidth="1"/>
    <col min="2" max="2" width="14.88671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13" t="s">
        <v>121</v>
      </c>
      <c r="S1" s="13"/>
      <c r="T1" s="13"/>
      <c r="U1" s="12"/>
      <c r="V1" s="239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49.95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239"/>
      <c r="W2" s="588"/>
      <c r="X2" s="588"/>
      <c r="Y2" s="588"/>
      <c r="Z2" s="57" t="s">
        <v>46</v>
      </c>
      <c r="AA2" s="26" t="s">
        <v>223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586" t="s">
        <v>224</v>
      </c>
      <c r="B3" s="210" t="s">
        <v>141</v>
      </c>
      <c r="C3" s="211"/>
      <c r="D3" s="211"/>
      <c r="E3" s="211"/>
      <c r="F3" s="211"/>
      <c r="G3" s="212"/>
      <c r="H3" s="212"/>
      <c r="I3" s="212"/>
      <c r="J3" s="212"/>
      <c r="K3" s="212"/>
      <c r="L3" s="212"/>
      <c r="M3" s="212"/>
      <c r="N3" s="211"/>
      <c r="O3" s="211"/>
      <c r="P3" s="211"/>
      <c r="Q3" s="211"/>
      <c r="R3" s="211"/>
      <c r="S3" s="211"/>
      <c r="T3" s="211"/>
      <c r="U3" s="213"/>
      <c r="V3" s="245"/>
      <c r="W3" s="132" t="str">
        <f t="shared" ref="W3:X65" si="0">IF($C3=0,"",F3/$C3)</f>
        <v/>
      </c>
      <c r="X3" s="140"/>
      <c r="Y3" s="140"/>
      <c r="Z3" s="141"/>
      <c r="AA3" s="140"/>
      <c r="AB3" s="140"/>
      <c r="AC3" s="140"/>
      <c r="AD3" s="140"/>
      <c r="AE3" s="142" t="str">
        <f t="shared" ref="AE3:AE66" si="1">IF((N3+O3+P3+Q3)=0,"",1-(Q3/(N3+O3+P3+Q3)))</f>
        <v/>
      </c>
      <c r="AF3" s="121" t="str">
        <f t="shared" ref="AF3:AF66" si="2">IF((N3+O3+P3)=0,"",(N3+O3)/(N3+O3+P3))</f>
        <v/>
      </c>
      <c r="AG3" s="142" t="str">
        <f t="shared" ref="AG3:AG66" si="3">IF((R3+S3+T3+U3)=0,"",1-(U3/(R3+S3+T3+U3)))</f>
        <v/>
      </c>
      <c r="AH3" s="134" t="str">
        <f t="shared" ref="AH3:AH66" si="4">IF((R3+S3+T3)=0,"",(S3+R3)/(R3+S3+T3))</f>
        <v/>
      </c>
    </row>
    <row r="4" spans="1:34" ht="13.95" customHeight="1" x14ac:dyDescent="0.3">
      <c r="A4" s="589"/>
      <c r="B4" s="351" t="s">
        <v>142</v>
      </c>
      <c r="C4" s="191">
        <v>11</v>
      </c>
      <c r="D4" s="191"/>
      <c r="E4" s="191">
        <v>1</v>
      </c>
      <c r="F4" s="191">
        <v>3</v>
      </c>
      <c r="G4" s="192"/>
      <c r="H4" s="192"/>
      <c r="I4" s="192"/>
      <c r="J4" s="192"/>
      <c r="K4" s="192"/>
      <c r="L4" s="192"/>
      <c r="M4" s="192"/>
      <c r="N4" s="191">
        <v>1</v>
      </c>
      <c r="O4" s="191">
        <v>4</v>
      </c>
      <c r="P4" s="191">
        <v>3</v>
      </c>
      <c r="Q4" s="191">
        <v>1</v>
      </c>
      <c r="R4" s="191">
        <v>1</v>
      </c>
      <c r="S4" s="191">
        <v>3</v>
      </c>
      <c r="T4" s="191">
        <v>1</v>
      </c>
      <c r="U4" s="259">
        <v>7</v>
      </c>
      <c r="V4" s="245"/>
      <c r="W4" s="225">
        <f t="shared" si="0"/>
        <v>0.27272727272727271</v>
      </c>
      <c r="X4" s="164"/>
      <c r="Y4" s="164"/>
      <c r="Z4" s="165"/>
      <c r="AA4" s="164"/>
      <c r="AB4" s="164"/>
      <c r="AC4" s="164"/>
      <c r="AD4" s="164"/>
      <c r="AE4" s="166">
        <f t="shared" si="1"/>
        <v>0.88888888888888884</v>
      </c>
      <c r="AF4" s="163">
        <f t="shared" si="2"/>
        <v>0.625</v>
      </c>
      <c r="AG4" s="166">
        <f t="shared" si="3"/>
        <v>0.41666666666666663</v>
      </c>
      <c r="AH4" s="226">
        <f t="shared" si="4"/>
        <v>0.8</v>
      </c>
    </row>
    <row r="5" spans="1:34" ht="13.95" customHeight="1" x14ac:dyDescent="0.3">
      <c r="A5" s="583"/>
      <c r="B5" s="156" t="s">
        <v>143</v>
      </c>
      <c r="C5" s="161">
        <v>12</v>
      </c>
      <c r="D5" s="161"/>
      <c r="E5" s="161"/>
      <c r="F5" s="161">
        <v>5</v>
      </c>
      <c r="G5" s="161">
        <v>12</v>
      </c>
      <c r="H5" s="161">
        <v>12</v>
      </c>
      <c r="I5" s="161"/>
      <c r="J5" s="161"/>
      <c r="K5" s="161"/>
      <c r="L5" s="161"/>
      <c r="M5" s="161"/>
      <c r="N5" s="161">
        <v>2</v>
      </c>
      <c r="O5" s="161">
        <v>8</v>
      </c>
      <c r="P5" s="161">
        <v>1</v>
      </c>
      <c r="Q5" s="161"/>
      <c r="R5" s="161">
        <v>2</v>
      </c>
      <c r="S5" s="161">
        <v>3</v>
      </c>
      <c r="T5" s="161"/>
      <c r="U5" s="214">
        <v>4</v>
      </c>
      <c r="V5" s="245"/>
      <c r="W5" s="225">
        <f t="shared" si="0"/>
        <v>0.41666666666666669</v>
      </c>
      <c r="X5" s="163">
        <f t="shared" si="0"/>
        <v>1</v>
      </c>
      <c r="Y5" s="163">
        <f t="shared" ref="Y5:Y65" si="5">IF($G5=0,"",H5/$G5)</f>
        <v>1</v>
      </c>
      <c r="Z5" s="167" t="str">
        <f t="shared" ref="Z5:Z65" si="6">IF((I5+K5+L5+M5)=0,"",1-(M5/(I5+K5+L5+M5)))</f>
        <v/>
      </c>
      <c r="AA5" s="163" t="str">
        <f t="shared" ref="AA5:AA66" si="7">IF(AND((($I5+$K5+$L5)=0),(I5=0)),"",I5/($I5+$L5+$K5))</f>
        <v/>
      </c>
      <c r="AB5" s="168" t="str">
        <f t="shared" ref="AB5:AB66" si="8">IF(AND((($I5+$K5+$L5)=0),($I5=0)),"",$J5/($I5))</f>
        <v/>
      </c>
      <c r="AC5" s="163" t="str">
        <f t="shared" ref="AC5:AC66" si="9">IF(AND((($I5+$K5+$L5)=0),(K5=0)),"",K5/($K5+$L5+$I5))</f>
        <v/>
      </c>
      <c r="AD5" s="163" t="str">
        <f t="shared" ref="AD5:AD65" si="10">IF(($I5+$K5+$L5)=0,"",($I5+$K5)/($I5+$K5+$L5))</f>
        <v/>
      </c>
      <c r="AE5" s="166">
        <f t="shared" si="1"/>
        <v>1</v>
      </c>
      <c r="AF5" s="163">
        <f t="shared" si="2"/>
        <v>0.90909090909090906</v>
      </c>
      <c r="AG5" s="166">
        <f t="shared" si="3"/>
        <v>0.55555555555555558</v>
      </c>
      <c r="AH5" s="226">
        <f t="shared" si="4"/>
        <v>1</v>
      </c>
    </row>
    <row r="6" spans="1:34" ht="13.95" customHeight="1" x14ac:dyDescent="0.3">
      <c r="A6" s="583" t="s">
        <v>225</v>
      </c>
      <c r="B6" s="156" t="s">
        <v>141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4"/>
      <c r="V6" s="245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6" t="str">
        <f t="shared" si="4"/>
        <v/>
      </c>
    </row>
    <row r="7" spans="1:34" ht="13.95" customHeight="1" x14ac:dyDescent="0.3">
      <c r="A7" s="583"/>
      <c r="B7" s="156" t="s">
        <v>142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4"/>
      <c r="V7" s="245"/>
      <c r="W7" s="225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1"/>
        <v/>
      </c>
      <c r="AF7" s="163" t="str">
        <f t="shared" si="2"/>
        <v/>
      </c>
      <c r="AG7" s="166" t="str">
        <f t="shared" si="3"/>
        <v/>
      </c>
      <c r="AH7" s="226" t="str">
        <f t="shared" si="4"/>
        <v/>
      </c>
    </row>
    <row r="8" spans="1:34" ht="13.95" customHeight="1" x14ac:dyDescent="0.3">
      <c r="A8" s="583"/>
      <c r="B8" s="154" t="s">
        <v>143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4"/>
      <c r="V8" s="245"/>
      <c r="W8" s="225" t="str">
        <f t="shared" si="0"/>
        <v/>
      </c>
      <c r="X8" s="163" t="str">
        <f t="shared" si="0"/>
        <v/>
      </c>
      <c r="Y8" s="163" t="str">
        <f t="shared" si="5"/>
        <v/>
      </c>
      <c r="Z8" s="167" t="str">
        <f t="shared" si="6"/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 t="shared" si="10"/>
        <v/>
      </c>
      <c r="AE8" s="166" t="str">
        <f t="shared" si="1"/>
        <v/>
      </c>
      <c r="AF8" s="163" t="str">
        <f t="shared" si="2"/>
        <v/>
      </c>
      <c r="AG8" s="166" t="str">
        <f t="shared" si="3"/>
        <v/>
      </c>
      <c r="AH8" s="226" t="str">
        <f t="shared" si="4"/>
        <v/>
      </c>
    </row>
    <row r="9" spans="1:34" ht="13.95" customHeight="1" x14ac:dyDescent="0.3">
      <c r="A9" s="583" t="s">
        <v>226</v>
      </c>
      <c r="B9" s="154" t="s">
        <v>141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4"/>
      <c r="V9" s="245"/>
      <c r="W9" s="225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6" t="str">
        <f t="shared" si="4"/>
        <v/>
      </c>
    </row>
    <row r="10" spans="1:34" ht="13.95" customHeight="1" x14ac:dyDescent="0.3">
      <c r="A10" s="583"/>
      <c r="B10" s="154" t="s">
        <v>142</v>
      </c>
      <c r="C10" s="161">
        <v>10</v>
      </c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/>
      <c r="O10" s="161">
        <v>10</v>
      </c>
      <c r="P10" s="161"/>
      <c r="Q10" s="161"/>
      <c r="R10" s="161"/>
      <c r="S10" s="161">
        <v>2</v>
      </c>
      <c r="T10" s="161"/>
      <c r="U10" s="214">
        <v>7</v>
      </c>
      <c r="V10" s="245"/>
      <c r="W10" s="225">
        <f t="shared" si="0"/>
        <v>0</v>
      </c>
      <c r="X10" s="164"/>
      <c r="Y10" s="164"/>
      <c r="Z10" s="169"/>
      <c r="AA10" s="164"/>
      <c r="AB10" s="164"/>
      <c r="AC10" s="164"/>
      <c r="AD10" s="164"/>
      <c r="AE10" s="166">
        <f t="shared" si="1"/>
        <v>1</v>
      </c>
      <c r="AF10" s="163">
        <f t="shared" si="2"/>
        <v>1</v>
      </c>
      <c r="AG10" s="166">
        <f t="shared" si="3"/>
        <v>0.22222222222222221</v>
      </c>
      <c r="AH10" s="226">
        <f t="shared" si="4"/>
        <v>1</v>
      </c>
    </row>
    <row r="11" spans="1:34" ht="13.95" customHeight="1" x14ac:dyDescent="0.3">
      <c r="A11" s="583"/>
      <c r="B11" s="154" t="s">
        <v>143</v>
      </c>
      <c r="C11" s="161">
        <v>10</v>
      </c>
      <c r="D11" s="161"/>
      <c r="E11" s="161"/>
      <c r="F11" s="161"/>
      <c r="G11" s="161">
        <v>10</v>
      </c>
      <c r="H11" s="161">
        <v>9</v>
      </c>
      <c r="I11" s="161"/>
      <c r="J11" s="161"/>
      <c r="K11" s="161"/>
      <c r="L11" s="161"/>
      <c r="M11" s="161"/>
      <c r="N11" s="161">
        <v>2</v>
      </c>
      <c r="O11" s="161">
        <v>2</v>
      </c>
      <c r="P11" s="161">
        <v>2</v>
      </c>
      <c r="Q11" s="161">
        <v>4</v>
      </c>
      <c r="R11" s="161">
        <v>1</v>
      </c>
      <c r="S11" s="161">
        <v>4</v>
      </c>
      <c r="T11" s="161">
        <v>1</v>
      </c>
      <c r="U11" s="214">
        <v>4</v>
      </c>
      <c r="V11" s="245"/>
      <c r="W11" s="225">
        <f t="shared" si="0"/>
        <v>0</v>
      </c>
      <c r="X11" s="163">
        <f t="shared" si="0"/>
        <v>1</v>
      </c>
      <c r="Y11" s="163">
        <f t="shared" si="5"/>
        <v>0.9</v>
      </c>
      <c r="Z11" s="167" t="str">
        <f>IF((I11+K11+L11+M11)=0,"",1-(M11/(I11+K11+L11+M11)))</f>
        <v/>
      </c>
      <c r="AA11" s="163" t="str">
        <f t="shared" si="7"/>
        <v/>
      </c>
      <c r="AB11" s="168" t="str">
        <f t="shared" si="8"/>
        <v/>
      </c>
      <c r="AC11" s="163" t="str">
        <f t="shared" si="9"/>
        <v/>
      </c>
      <c r="AD11" s="163" t="str">
        <f t="shared" si="10"/>
        <v/>
      </c>
      <c r="AE11" s="166">
        <f t="shared" si="1"/>
        <v>0.6</v>
      </c>
      <c r="AF11" s="163">
        <f t="shared" si="2"/>
        <v>0.66666666666666663</v>
      </c>
      <c r="AG11" s="166">
        <f t="shared" si="3"/>
        <v>0.6</v>
      </c>
      <c r="AH11" s="226">
        <f t="shared" si="4"/>
        <v>0.83333333333333337</v>
      </c>
    </row>
    <row r="12" spans="1:34" ht="13.95" customHeight="1" x14ac:dyDescent="0.3">
      <c r="A12" s="583" t="s">
        <v>227</v>
      </c>
      <c r="B12" s="154" t="s">
        <v>141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4"/>
      <c r="V12" s="245"/>
      <c r="W12" s="225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6" t="str">
        <f t="shared" si="4"/>
        <v/>
      </c>
    </row>
    <row r="13" spans="1:34" ht="13.95" customHeight="1" x14ac:dyDescent="0.3">
      <c r="A13" s="585"/>
      <c r="B13" s="173" t="s">
        <v>142</v>
      </c>
      <c r="C13" s="179"/>
      <c r="D13" s="179"/>
      <c r="E13" s="179"/>
      <c r="F13" s="179"/>
      <c r="G13" s="420"/>
      <c r="H13" s="420"/>
      <c r="I13" s="420"/>
      <c r="J13" s="420"/>
      <c r="K13" s="420"/>
      <c r="L13" s="420"/>
      <c r="M13" s="420"/>
      <c r="N13" s="179"/>
      <c r="O13" s="179"/>
      <c r="P13" s="179"/>
      <c r="Q13" s="179"/>
      <c r="R13" s="179"/>
      <c r="S13" s="179"/>
      <c r="T13" s="179"/>
      <c r="U13" s="217"/>
      <c r="V13" s="266"/>
      <c r="W13" s="225" t="str">
        <f t="shared" si="0"/>
        <v/>
      </c>
      <c r="X13" s="421"/>
      <c r="Y13" s="421"/>
      <c r="Z13" s="422"/>
      <c r="AA13" s="421"/>
      <c r="AB13" s="421"/>
      <c r="AC13" s="421"/>
      <c r="AD13" s="421"/>
      <c r="AE13" s="166" t="str">
        <f t="shared" si="1"/>
        <v/>
      </c>
      <c r="AF13" s="163" t="str">
        <f t="shared" si="2"/>
        <v/>
      </c>
      <c r="AG13" s="166" t="str">
        <f t="shared" si="3"/>
        <v/>
      </c>
      <c r="AH13" s="226" t="str">
        <f t="shared" si="4"/>
        <v/>
      </c>
    </row>
    <row r="14" spans="1:34" ht="13.95" customHeight="1" thickBot="1" x14ac:dyDescent="0.35">
      <c r="A14" s="585"/>
      <c r="B14" s="173" t="s">
        <v>143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217"/>
      <c r="V14" s="266"/>
      <c r="W14" s="228" t="str">
        <f t="shared" si="0"/>
        <v/>
      </c>
      <c r="X14" s="180" t="str">
        <f t="shared" si="0"/>
        <v/>
      </c>
      <c r="Y14" s="180" t="str">
        <f t="shared" si="5"/>
        <v/>
      </c>
      <c r="Z14" s="181" t="str">
        <f t="shared" si="6"/>
        <v/>
      </c>
      <c r="AA14" s="180" t="str">
        <f t="shared" si="7"/>
        <v/>
      </c>
      <c r="AB14" s="182" t="str">
        <f t="shared" si="8"/>
        <v/>
      </c>
      <c r="AC14" s="180" t="str">
        <f t="shared" si="9"/>
        <v/>
      </c>
      <c r="AD14" s="180" t="str">
        <f t="shared" si="10"/>
        <v/>
      </c>
      <c r="AE14" s="374" t="str">
        <f t="shared" si="1"/>
        <v/>
      </c>
      <c r="AF14" s="180" t="str">
        <f t="shared" si="2"/>
        <v/>
      </c>
      <c r="AG14" s="374" t="str">
        <f t="shared" si="3"/>
        <v/>
      </c>
      <c r="AH14" s="196" t="str">
        <f t="shared" si="4"/>
        <v/>
      </c>
    </row>
    <row r="15" spans="1:34" ht="13.95" customHeight="1" thickTop="1" x14ac:dyDescent="0.3">
      <c r="A15" s="580" t="s">
        <v>228</v>
      </c>
      <c r="B15" s="260" t="s">
        <v>141</v>
      </c>
      <c r="C15" s="188">
        <f>C3+C6+C9+C12</f>
        <v>0</v>
      </c>
      <c r="D15" s="188">
        <f t="shared" ref="D15:U15" si="11">D3+D6+D9+D12</f>
        <v>0</v>
      </c>
      <c r="E15" s="188">
        <f t="shared" si="11"/>
        <v>0</v>
      </c>
      <c r="F15" s="188">
        <f t="shared" si="11"/>
        <v>0</v>
      </c>
      <c r="G15" s="188">
        <f t="shared" si="11"/>
        <v>0</v>
      </c>
      <c r="H15" s="188">
        <f t="shared" si="11"/>
        <v>0</v>
      </c>
      <c r="I15" s="188">
        <f t="shared" si="11"/>
        <v>0</v>
      </c>
      <c r="J15" s="188">
        <f t="shared" si="11"/>
        <v>0</v>
      </c>
      <c r="K15" s="188">
        <f t="shared" si="11"/>
        <v>0</v>
      </c>
      <c r="L15" s="188">
        <f t="shared" si="11"/>
        <v>0</v>
      </c>
      <c r="M15" s="188">
        <f t="shared" si="11"/>
        <v>0</v>
      </c>
      <c r="N15" s="188">
        <f t="shared" si="11"/>
        <v>0</v>
      </c>
      <c r="O15" s="188">
        <f t="shared" si="11"/>
        <v>0</v>
      </c>
      <c r="P15" s="188">
        <f t="shared" si="11"/>
        <v>0</v>
      </c>
      <c r="Q15" s="188">
        <f t="shared" si="11"/>
        <v>0</v>
      </c>
      <c r="R15" s="188">
        <f t="shared" si="11"/>
        <v>0</v>
      </c>
      <c r="S15" s="188">
        <f t="shared" si="11"/>
        <v>0</v>
      </c>
      <c r="T15" s="188">
        <f t="shared" si="11"/>
        <v>0</v>
      </c>
      <c r="U15" s="188">
        <f t="shared" si="11"/>
        <v>0</v>
      </c>
      <c r="V15" s="267"/>
      <c r="W15" s="132" t="str">
        <f t="shared" si="0"/>
        <v/>
      </c>
      <c r="X15" s="140"/>
      <c r="Y15" s="197"/>
      <c r="Z15" s="202"/>
      <c r="AA15" s="140"/>
      <c r="AB15" s="140"/>
      <c r="AC15" s="140"/>
      <c r="AD15" s="197"/>
      <c r="AE15" s="142" t="str">
        <f t="shared" si="1"/>
        <v/>
      </c>
      <c r="AF15" s="121" t="str">
        <f t="shared" si="2"/>
        <v/>
      </c>
      <c r="AG15" s="142" t="str">
        <f t="shared" si="3"/>
        <v/>
      </c>
      <c r="AH15" s="134" t="str">
        <f t="shared" si="4"/>
        <v/>
      </c>
    </row>
    <row r="16" spans="1:34" ht="13.95" customHeight="1" x14ac:dyDescent="0.3">
      <c r="A16" s="587"/>
      <c r="B16" s="386" t="s">
        <v>142</v>
      </c>
      <c r="C16" s="378">
        <f>C4+C7+C10+C13</f>
        <v>21</v>
      </c>
      <c r="D16" s="378">
        <f t="shared" ref="D16:U16" si="12">D4+D7+D10+D13</f>
        <v>0</v>
      </c>
      <c r="E16" s="378">
        <f t="shared" si="12"/>
        <v>1</v>
      </c>
      <c r="F16" s="378">
        <f t="shared" si="12"/>
        <v>3</v>
      </c>
      <c r="G16" s="378">
        <f t="shared" si="12"/>
        <v>0</v>
      </c>
      <c r="H16" s="378">
        <f t="shared" si="12"/>
        <v>0</v>
      </c>
      <c r="I16" s="378">
        <f t="shared" si="12"/>
        <v>0</v>
      </c>
      <c r="J16" s="378">
        <f t="shared" si="12"/>
        <v>0</v>
      </c>
      <c r="K16" s="378">
        <f t="shared" si="12"/>
        <v>0</v>
      </c>
      <c r="L16" s="378">
        <f t="shared" si="12"/>
        <v>0</v>
      </c>
      <c r="M16" s="378">
        <f t="shared" si="12"/>
        <v>0</v>
      </c>
      <c r="N16" s="378">
        <f t="shared" si="12"/>
        <v>1</v>
      </c>
      <c r="O16" s="378">
        <f t="shared" si="12"/>
        <v>14</v>
      </c>
      <c r="P16" s="378">
        <f t="shared" si="12"/>
        <v>3</v>
      </c>
      <c r="Q16" s="378">
        <f t="shared" si="12"/>
        <v>1</v>
      </c>
      <c r="R16" s="378">
        <f t="shared" si="12"/>
        <v>1</v>
      </c>
      <c r="S16" s="378">
        <f t="shared" si="12"/>
        <v>5</v>
      </c>
      <c r="T16" s="378">
        <f t="shared" si="12"/>
        <v>1</v>
      </c>
      <c r="U16" s="378">
        <f t="shared" si="12"/>
        <v>14</v>
      </c>
      <c r="V16" s="387"/>
      <c r="W16" s="225">
        <f t="shared" si="0"/>
        <v>0.14285714285714285</v>
      </c>
      <c r="X16" s="164"/>
      <c r="Y16" s="250"/>
      <c r="Z16" s="251"/>
      <c r="AA16" s="164"/>
      <c r="AB16" s="164"/>
      <c r="AC16" s="164"/>
      <c r="AD16" s="250"/>
      <c r="AE16" s="166">
        <f t="shared" si="1"/>
        <v>0.94736842105263164</v>
      </c>
      <c r="AF16" s="163">
        <f t="shared" si="2"/>
        <v>0.83333333333333337</v>
      </c>
      <c r="AG16" s="166">
        <f t="shared" si="3"/>
        <v>0.33333333333333337</v>
      </c>
      <c r="AH16" s="226">
        <f t="shared" si="4"/>
        <v>0.8571428571428571</v>
      </c>
    </row>
    <row r="17" spans="1:34" ht="13.95" customHeight="1" thickBot="1" x14ac:dyDescent="0.35">
      <c r="A17" s="581"/>
      <c r="B17" s="248" t="s">
        <v>143</v>
      </c>
      <c r="C17" s="264">
        <f>C5+C8+C11+C14</f>
        <v>22</v>
      </c>
      <c r="D17" s="264">
        <f t="shared" ref="D17:V17" si="13">D5+D8+D11+D14</f>
        <v>0</v>
      </c>
      <c r="E17" s="264">
        <f t="shared" si="13"/>
        <v>0</v>
      </c>
      <c r="F17" s="264">
        <f t="shared" si="13"/>
        <v>5</v>
      </c>
      <c r="G17" s="264">
        <f>G5+G8+G11+G14</f>
        <v>22</v>
      </c>
      <c r="H17" s="264">
        <f t="shared" si="13"/>
        <v>21</v>
      </c>
      <c r="I17" s="264">
        <f t="shared" si="13"/>
        <v>0</v>
      </c>
      <c r="J17" s="264">
        <f t="shared" si="13"/>
        <v>0</v>
      </c>
      <c r="K17" s="264">
        <f t="shared" si="13"/>
        <v>0</v>
      </c>
      <c r="L17" s="264">
        <f t="shared" si="13"/>
        <v>0</v>
      </c>
      <c r="M17" s="264">
        <f t="shared" si="13"/>
        <v>0</v>
      </c>
      <c r="N17" s="264">
        <f t="shared" si="13"/>
        <v>4</v>
      </c>
      <c r="O17" s="264">
        <f t="shared" si="13"/>
        <v>10</v>
      </c>
      <c r="P17" s="264">
        <f t="shared" si="13"/>
        <v>3</v>
      </c>
      <c r="Q17" s="264">
        <f t="shared" si="13"/>
        <v>4</v>
      </c>
      <c r="R17" s="264">
        <f t="shared" si="13"/>
        <v>3</v>
      </c>
      <c r="S17" s="264">
        <f t="shared" si="13"/>
        <v>7</v>
      </c>
      <c r="T17" s="264">
        <f t="shared" si="13"/>
        <v>1</v>
      </c>
      <c r="U17" s="264">
        <f t="shared" si="13"/>
        <v>8</v>
      </c>
      <c r="V17" s="264">
        <f t="shared" si="13"/>
        <v>0</v>
      </c>
      <c r="W17" s="228">
        <f t="shared" si="0"/>
        <v>0.22727272727272727</v>
      </c>
      <c r="X17" s="180">
        <f t="shared" si="0"/>
        <v>1</v>
      </c>
      <c r="Y17" s="198">
        <f t="shared" si="5"/>
        <v>0.95454545454545459</v>
      </c>
      <c r="Z17" s="199" t="str">
        <f t="shared" si="6"/>
        <v/>
      </c>
      <c r="AA17" s="180" t="str">
        <f t="shared" si="7"/>
        <v/>
      </c>
      <c r="AB17" s="182" t="str">
        <f t="shared" si="8"/>
        <v/>
      </c>
      <c r="AC17" s="180" t="str">
        <f t="shared" si="9"/>
        <v/>
      </c>
      <c r="AD17" s="198" t="str">
        <f t="shared" si="10"/>
        <v/>
      </c>
      <c r="AE17" s="374">
        <f t="shared" si="1"/>
        <v>0.80952380952380953</v>
      </c>
      <c r="AF17" s="180">
        <f t="shared" si="2"/>
        <v>0.82352941176470584</v>
      </c>
      <c r="AG17" s="374">
        <f t="shared" si="3"/>
        <v>0.57894736842105265</v>
      </c>
      <c r="AH17" s="196">
        <f t="shared" si="4"/>
        <v>0.90909090909090906</v>
      </c>
    </row>
    <row r="18" spans="1:34" s="1" customFormat="1" ht="10.95" customHeight="1" thickTop="1" thickBot="1" x14ac:dyDescent="0.35">
      <c r="A18" s="582"/>
      <c r="B18" s="263" t="s">
        <v>151</v>
      </c>
      <c r="C18" s="265">
        <f>C15+C16+C17</f>
        <v>43</v>
      </c>
      <c r="D18" s="265">
        <f t="shared" ref="D18:U18" si="14">D15+D16+D17</f>
        <v>0</v>
      </c>
      <c r="E18" s="265">
        <f t="shared" si="14"/>
        <v>1</v>
      </c>
      <c r="F18" s="265">
        <f t="shared" si="14"/>
        <v>8</v>
      </c>
      <c r="G18" s="265">
        <f t="shared" si="14"/>
        <v>22</v>
      </c>
      <c r="H18" s="265">
        <f t="shared" si="14"/>
        <v>21</v>
      </c>
      <c r="I18" s="265">
        <f t="shared" si="14"/>
        <v>0</v>
      </c>
      <c r="J18" s="265">
        <f t="shared" si="14"/>
        <v>0</v>
      </c>
      <c r="K18" s="265">
        <f t="shared" si="14"/>
        <v>0</v>
      </c>
      <c r="L18" s="265">
        <f t="shared" si="14"/>
        <v>0</v>
      </c>
      <c r="M18" s="265">
        <f t="shared" si="14"/>
        <v>0</v>
      </c>
      <c r="N18" s="265">
        <f t="shared" si="14"/>
        <v>5</v>
      </c>
      <c r="O18" s="265">
        <f t="shared" si="14"/>
        <v>24</v>
      </c>
      <c r="P18" s="265">
        <f>P15+P16+P17</f>
        <v>6</v>
      </c>
      <c r="Q18" s="265">
        <f t="shared" si="14"/>
        <v>5</v>
      </c>
      <c r="R18" s="265">
        <f t="shared" si="14"/>
        <v>4</v>
      </c>
      <c r="S18" s="265">
        <f t="shared" si="14"/>
        <v>12</v>
      </c>
      <c r="T18" s="265">
        <f t="shared" si="14"/>
        <v>2</v>
      </c>
      <c r="U18" s="265">
        <f t="shared" si="14"/>
        <v>22</v>
      </c>
      <c r="V18" s="269"/>
      <c r="W18" s="147">
        <f t="shared" si="0"/>
        <v>0.18604651162790697</v>
      </c>
      <c r="X18" s="98">
        <f>IF($C18=0,"",G18/$C17)</f>
        <v>1</v>
      </c>
      <c r="Y18" s="54">
        <f t="shared" si="5"/>
        <v>0.95454545454545459</v>
      </c>
      <c r="Z18" s="55" t="str">
        <f t="shared" si="6"/>
        <v/>
      </c>
      <c r="AA18" s="25" t="str">
        <f t="shared" si="7"/>
        <v/>
      </c>
      <c r="AB18" s="98" t="str">
        <f t="shared" si="8"/>
        <v/>
      </c>
      <c r="AC18" s="25" t="str">
        <f t="shared" si="9"/>
        <v/>
      </c>
      <c r="AD18" s="54" t="str">
        <f t="shared" si="10"/>
        <v/>
      </c>
      <c r="AE18" s="382">
        <f t="shared" si="1"/>
        <v>0.875</v>
      </c>
      <c r="AF18" s="25">
        <f t="shared" si="2"/>
        <v>0.82857142857142863</v>
      </c>
      <c r="AG18" s="382">
        <f t="shared" si="3"/>
        <v>0.44999999999999996</v>
      </c>
      <c r="AH18" s="325">
        <f t="shared" si="4"/>
        <v>0.88888888888888884</v>
      </c>
    </row>
    <row r="19" spans="1:34" ht="13.95" customHeight="1" thickTop="1" x14ac:dyDescent="0.3">
      <c r="A19" s="589" t="s">
        <v>229</v>
      </c>
      <c r="B19" s="258" t="s">
        <v>141</v>
      </c>
      <c r="C19" s="191"/>
      <c r="D19" s="191"/>
      <c r="E19" s="191"/>
      <c r="F19" s="191"/>
      <c r="G19" s="192"/>
      <c r="H19" s="192"/>
      <c r="I19" s="192"/>
      <c r="J19" s="192"/>
      <c r="K19" s="192"/>
      <c r="L19" s="192"/>
      <c r="M19" s="192">
        <v>0</v>
      </c>
      <c r="N19" s="191"/>
      <c r="O19" s="191"/>
      <c r="P19" s="191"/>
      <c r="Q19" s="191"/>
      <c r="R19" s="191"/>
      <c r="S19" s="191"/>
      <c r="T19" s="191"/>
      <c r="U19" s="259"/>
      <c r="V19" s="270"/>
      <c r="W19" s="229" t="str">
        <f t="shared" si="0"/>
        <v/>
      </c>
      <c r="X19" s="194"/>
      <c r="Y19" s="194"/>
      <c r="Z19" s="230"/>
      <c r="AA19" s="194"/>
      <c r="AB19" s="194"/>
      <c r="AC19" s="194"/>
      <c r="AD19" s="194"/>
      <c r="AE19" s="372" t="str">
        <f t="shared" si="1"/>
        <v/>
      </c>
      <c r="AF19" s="193" t="str">
        <f t="shared" si="2"/>
        <v/>
      </c>
      <c r="AG19" s="372" t="str">
        <f t="shared" si="3"/>
        <v/>
      </c>
      <c r="AH19" s="232" t="str">
        <f t="shared" si="4"/>
        <v/>
      </c>
    </row>
    <row r="20" spans="1:34" ht="13.95" customHeight="1" x14ac:dyDescent="0.3">
      <c r="A20" s="589"/>
      <c r="B20" s="258" t="s">
        <v>142</v>
      </c>
      <c r="C20" s="191"/>
      <c r="D20" s="191"/>
      <c r="E20" s="191"/>
      <c r="F20" s="191"/>
      <c r="G20" s="192"/>
      <c r="H20" s="192"/>
      <c r="I20" s="192"/>
      <c r="J20" s="192"/>
      <c r="K20" s="192"/>
      <c r="L20" s="192"/>
      <c r="M20" s="192">
        <v>0</v>
      </c>
      <c r="N20" s="191"/>
      <c r="O20" s="191"/>
      <c r="P20" s="191"/>
      <c r="Q20" s="191"/>
      <c r="R20" s="191"/>
      <c r="S20" s="191"/>
      <c r="T20" s="191"/>
      <c r="U20" s="259"/>
      <c r="V20" s="270"/>
      <c r="W20" s="225" t="str">
        <f t="shared" si="0"/>
        <v/>
      </c>
      <c r="X20" s="164"/>
      <c r="Y20" s="164"/>
      <c r="Z20" s="169"/>
      <c r="AA20" s="164"/>
      <c r="AB20" s="164"/>
      <c r="AC20" s="164"/>
      <c r="AD20" s="164"/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6" t="str">
        <f t="shared" si="4"/>
        <v/>
      </c>
    </row>
    <row r="21" spans="1:34" ht="13.95" customHeight="1" x14ac:dyDescent="0.3">
      <c r="A21" s="583"/>
      <c r="B21" s="154" t="s">
        <v>143</v>
      </c>
      <c r="C21" s="161"/>
      <c r="D21" s="161"/>
      <c r="E21" s="161"/>
      <c r="F21" s="161"/>
      <c r="G21" s="161"/>
      <c r="H21" s="161"/>
      <c r="I21" s="161"/>
      <c r="J21" s="209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214"/>
      <c r="V21" s="245"/>
      <c r="W21" s="225" t="str">
        <f t="shared" si="0"/>
        <v/>
      </c>
      <c r="X21" s="168" t="str">
        <f t="shared" si="0"/>
        <v/>
      </c>
      <c r="Y21" s="163" t="str">
        <f t="shared" si="5"/>
        <v/>
      </c>
      <c r="Z21" s="167" t="str">
        <f t="shared" si="6"/>
        <v/>
      </c>
      <c r="AA21" s="163" t="str">
        <f t="shared" si="7"/>
        <v/>
      </c>
      <c r="AB21" s="168" t="str">
        <f t="shared" si="8"/>
        <v/>
      </c>
      <c r="AC21" s="163" t="str">
        <f t="shared" si="9"/>
        <v/>
      </c>
      <c r="AD21" s="163" t="str">
        <f t="shared" si="10"/>
        <v/>
      </c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6" t="str">
        <f t="shared" si="4"/>
        <v/>
      </c>
    </row>
    <row r="22" spans="1:34" ht="13.95" customHeight="1" x14ac:dyDescent="0.3">
      <c r="A22" s="583" t="s">
        <v>230</v>
      </c>
      <c r="B22" s="154" t="s">
        <v>141</v>
      </c>
      <c r="C22" s="161"/>
      <c r="D22" s="161"/>
      <c r="E22" s="161"/>
      <c r="F22" s="161"/>
      <c r="G22" s="162"/>
      <c r="H22" s="162"/>
      <c r="I22" s="162"/>
      <c r="J22" s="162"/>
      <c r="K22" s="162"/>
      <c r="L22" s="162"/>
      <c r="M22" s="162">
        <v>0</v>
      </c>
      <c r="N22" s="161"/>
      <c r="O22" s="161"/>
      <c r="P22" s="161"/>
      <c r="Q22" s="161"/>
      <c r="R22" s="161"/>
      <c r="S22" s="161"/>
      <c r="T22" s="161"/>
      <c r="U22" s="214"/>
      <c r="V22" s="245"/>
      <c r="W22" s="225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6" t="str">
        <f t="shared" si="4"/>
        <v/>
      </c>
    </row>
    <row r="23" spans="1:34" ht="13.95" customHeight="1" x14ac:dyDescent="0.3">
      <c r="A23" s="583"/>
      <c r="B23" s="154" t="s">
        <v>142</v>
      </c>
      <c r="C23" s="161"/>
      <c r="D23" s="161"/>
      <c r="E23" s="161"/>
      <c r="F23" s="161"/>
      <c r="G23" s="16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1"/>
      <c r="S23" s="161"/>
      <c r="T23" s="161"/>
      <c r="U23" s="214"/>
      <c r="V23" s="245"/>
      <c r="W23" s="225" t="str">
        <f t="shared" si="0"/>
        <v/>
      </c>
      <c r="X23" s="164"/>
      <c r="Y23" s="164"/>
      <c r="Z23" s="169"/>
      <c r="AA23" s="164"/>
      <c r="AB23" s="164"/>
      <c r="AC23" s="164"/>
      <c r="AD23" s="164"/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6" t="str">
        <f t="shared" si="4"/>
        <v/>
      </c>
    </row>
    <row r="24" spans="1:34" ht="13.95" customHeight="1" x14ac:dyDescent="0.3">
      <c r="A24" s="583"/>
      <c r="B24" s="154" t="s">
        <v>143</v>
      </c>
      <c r="C24" s="161"/>
      <c r="D24" s="161"/>
      <c r="E24" s="161"/>
      <c r="F24" s="161"/>
      <c r="G24" s="161"/>
      <c r="H24" s="161"/>
      <c r="I24" s="161"/>
      <c r="J24" s="209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214"/>
      <c r="V24" s="245"/>
      <c r="W24" s="225" t="str">
        <f t="shared" si="0"/>
        <v/>
      </c>
      <c r="X24" s="168" t="str">
        <f t="shared" si="0"/>
        <v/>
      </c>
      <c r="Y24" s="163" t="str">
        <f t="shared" si="5"/>
        <v/>
      </c>
      <c r="Z24" s="167" t="str">
        <f t="shared" si="6"/>
        <v/>
      </c>
      <c r="AA24" s="163" t="str">
        <f t="shared" si="7"/>
        <v/>
      </c>
      <c r="AB24" s="168" t="str">
        <f t="shared" si="8"/>
        <v/>
      </c>
      <c r="AC24" s="163" t="str">
        <f t="shared" si="9"/>
        <v/>
      </c>
      <c r="AD24" s="163" t="str">
        <f t="shared" si="10"/>
        <v/>
      </c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6" t="str">
        <f t="shared" si="4"/>
        <v/>
      </c>
    </row>
    <row r="25" spans="1:34" ht="13.95" customHeight="1" x14ac:dyDescent="0.3">
      <c r="A25" s="609" t="s">
        <v>231</v>
      </c>
      <c r="B25" s="154" t="s">
        <v>141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4"/>
      <c r="V25" s="245"/>
      <c r="W25" s="225" t="str">
        <f t="shared" si="0"/>
        <v/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 t="str">
        <f t="shared" si="3"/>
        <v/>
      </c>
      <c r="AH25" s="226" t="str">
        <f t="shared" si="4"/>
        <v/>
      </c>
    </row>
    <row r="26" spans="1:34" ht="13.95" customHeight="1" x14ac:dyDescent="0.3">
      <c r="A26" s="609"/>
      <c r="B26" s="154" t="s">
        <v>142</v>
      </c>
      <c r="C26" s="161"/>
      <c r="D26" s="161"/>
      <c r="E26" s="161"/>
      <c r="F26" s="161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1"/>
      <c r="S26" s="161"/>
      <c r="T26" s="161"/>
      <c r="U26" s="214"/>
      <c r="V26" s="245"/>
      <c r="W26" s="225" t="str">
        <f t="shared" si="0"/>
        <v/>
      </c>
      <c r="X26" s="164"/>
      <c r="Y26" s="164"/>
      <c r="Z26" s="169"/>
      <c r="AA26" s="164"/>
      <c r="AB26" s="164"/>
      <c r="AC26" s="164"/>
      <c r="AD26" s="164"/>
      <c r="AE26" s="166" t="str">
        <f t="shared" si="1"/>
        <v/>
      </c>
      <c r="AF26" s="163" t="str">
        <f t="shared" si="2"/>
        <v/>
      </c>
      <c r="AG26" s="166" t="str">
        <f t="shared" si="3"/>
        <v/>
      </c>
      <c r="AH26" s="226" t="str">
        <f t="shared" si="4"/>
        <v/>
      </c>
    </row>
    <row r="27" spans="1:34" ht="13.95" customHeight="1" x14ac:dyDescent="0.3">
      <c r="A27" s="609"/>
      <c r="B27" s="154" t="s">
        <v>143</v>
      </c>
      <c r="C27" s="161"/>
      <c r="D27" s="161"/>
      <c r="E27" s="161"/>
      <c r="F27" s="161"/>
      <c r="G27" s="161"/>
      <c r="H27" s="161"/>
      <c r="I27" s="161"/>
      <c r="J27" s="209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214"/>
      <c r="V27" s="245"/>
      <c r="W27" s="225" t="str">
        <f t="shared" si="0"/>
        <v/>
      </c>
      <c r="X27" s="168" t="str">
        <f t="shared" si="0"/>
        <v/>
      </c>
      <c r="Y27" s="163" t="str">
        <f t="shared" si="5"/>
        <v/>
      </c>
      <c r="Z27" s="167" t="str">
        <f t="shared" si="6"/>
        <v/>
      </c>
      <c r="AA27" s="163" t="str">
        <f t="shared" si="7"/>
        <v/>
      </c>
      <c r="AB27" s="168" t="str">
        <f t="shared" si="8"/>
        <v/>
      </c>
      <c r="AC27" s="163" t="str">
        <f t="shared" si="9"/>
        <v/>
      </c>
      <c r="AD27" s="163" t="str">
        <f t="shared" si="10"/>
        <v/>
      </c>
      <c r="AE27" s="166" t="str">
        <f t="shared" si="1"/>
        <v/>
      </c>
      <c r="AF27" s="163" t="str">
        <f t="shared" si="2"/>
        <v/>
      </c>
      <c r="AG27" s="166" t="str">
        <f t="shared" si="3"/>
        <v/>
      </c>
      <c r="AH27" s="226" t="str">
        <f t="shared" si="4"/>
        <v/>
      </c>
    </row>
    <row r="28" spans="1:34" ht="13.95" customHeight="1" x14ac:dyDescent="0.3">
      <c r="A28" s="609" t="s">
        <v>232</v>
      </c>
      <c r="B28" s="154" t="s">
        <v>141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4"/>
      <c r="V28" s="245"/>
      <c r="W28" s="225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6" t="str">
        <f t="shared" si="4"/>
        <v/>
      </c>
    </row>
    <row r="29" spans="1:34" ht="13.95" customHeight="1" x14ac:dyDescent="0.3">
      <c r="A29" s="610"/>
      <c r="B29" s="173" t="s">
        <v>142</v>
      </c>
      <c r="C29" s="179"/>
      <c r="D29" s="179"/>
      <c r="E29" s="179"/>
      <c r="F29" s="179"/>
      <c r="G29" s="420"/>
      <c r="H29" s="420"/>
      <c r="I29" s="420"/>
      <c r="J29" s="420"/>
      <c r="K29" s="420"/>
      <c r="L29" s="420"/>
      <c r="M29" s="420"/>
      <c r="N29" s="179"/>
      <c r="O29" s="179"/>
      <c r="P29" s="179"/>
      <c r="Q29" s="179"/>
      <c r="R29" s="179"/>
      <c r="S29" s="179"/>
      <c r="T29" s="179"/>
      <c r="U29" s="217"/>
      <c r="V29" s="266"/>
      <c r="W29" s="225" t="str">
        <f t="shared" si="0"/>
        <v/>
      </c>
      <c r="X29" s="421"/>
      <c r="Y29" s="421"/>
      <c r="Z29" s="422"/>
      <c r="AA29" s="421"/>
      <c r="AB29" s="421"/>
      <c r="AC29" s="421"/>
      <c r="AD29" s="421"/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6" t="str">
        <f t="shared" si="4"/>
        <v/>
      </c>
    </row>
    <row r="30" spans="1:34" ht="13.95" customHeight="1" thickBot="1" x14ac:dyDescent="0.35">
      <c r="A30" s="610"/>
      <c r="B30" s="173" t="s">
        <v>143</v>
      </c>
      <c r="C30" s="179"/>
      <c r="D30" s="179"/>
      <c r="E30" s="179"/>
      <c r="F30" s="179"/>
      <c r="G30" s="179"/>
      <c r="H30" s="179"/>
      <c r="I30" s="179"/>
      <c r="J30" s="261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217"/>
      <c r="V30" s="266"/>
      <c r="W30" s="228" t="str">
        <f t="shared" si="0"/>
        <v/>
      </c>
      <c r="X30" s="182" t="str">
        <f t="shared" si="0"/>
        <v/>
      </c>
      <c r="Y30" s="180" t="str">
        <f t="shared" si="5"/>
        <v/>
      </c>
      <c r="Z30" s="181" t="str">
        <f t="shared" si="6"/>
        <v/>
      </c>
      <c r="AA30" s="180" t="str">
        <f t="shared" si="7"/>
        <v/>
      </c>
      <c r="AB30" s="182" t="str">
        <f t="shared" si="8"/>
        <v/>
      </c>
      <c r="AC30" s="180" t="str">
        <f t="shared" si="9"/>
        <v/>
      </c>
      <c r="AD30" s="180" t="str">
        <f t="shared" si="10"/>
        <v/>
      </c>
      <c r="AE30" s="374" t="str">
        <f t="shared" si="1"/>
        <v/>
      </c>
      <c r="AF30" s="163" t="str">
        <f>IF((N30+O30+P30)=0,"",(N30+O30)/(N30+O30+P30))</f>
        <v/>
      </c>
      <c r="AG30" s="374" t="str">
        <f t="shared" si="3"/>
        <v/>
      </c>
      <c r="AH30" s="196" t="str">
        <f t="shared" si="4"/>
        <v/>
      </c>
    </row>
    <row r="31" spans="1:34" ht="13.95" customHeight="1" thickTop="1" x14ac:dyDescent="0.3">
      <c r="A31" s="580" t="s">
        <v>233</v>
      </c>
      <c r="B31" s="260" t="s">
        <v>141</v>
      </c>
      <c r="C31" s="188">
        <f>C19+C22+C25+C28</f>
        <v>0</v>
      </c>
      <c r="D31" s="188">
        <f t="shared" ref="D31:U31" si="15">D19+D22+D25+D28</f>
        <v>0</v>
      </c>
      <c r="E31" s="188">
        <f t="shared" si="15"/>
        <v>0</v>
      </c>
      <c r="F31" s="188">
        <f t="shared" si="15"/>
        <v>0</v>
      </c>
      <c r="G31" s="188">
        <f t="shared" si="15"/>
        <v>0</v>
      </c>
      <c r="H31" s="188">
        <f t="shared" si="15"/>
        <v>0</v>
      </c>
      <c r="I31" s="188">
        <f t="shared" si="15"/>
        <v>0</v>
      </c>
      <c r="J31" s="188">
        <f t="shared" si="15"/>
        <v>0</v>
      </c>
      <c r="K31" s="188">
        <f t="shared" si="15"/>
        <v>0</v>
      </c>
      <c r="L31" s="188">
        <f t="shared" si="15"/>
        <v>0</v>
      </c>
      <c r="M31" s="188">
        <f>M19+M22+M25+M28</f>
        <v>0</v>
      </c>
      <c r="N31" s="188">
        <f t="shared" si="15"/>
        <v>0</v>
      </c>
      <c r="O31" s="188">
        <f t="shared" si="15"/>
        <v>0</v>
      </c>
      <c r="P31" s="188">
        <f t="shared" si="15"/>
        <v>0</v>
      </c>
      <c r="Q31" s="188">
        <f t="shared" si="15"/>
        <v>0</v>
      </c>
      <c r="R31" s="188">
        <f t="shared" si="15"/>
        <v>0</v>
      </c>
      <c r="S31" s="188">
        <f t="shared" si="15"/>
        <v>0</v>
      </c>
      <c r="T31" s="188">
        <f t="shared" si="15"/>
        <v>0</v>
      </c>
      <c r="U31" s="188">
        <f t="shared" si="15"/>
        <v>0</v>
      </c>
      <c r="V31" s="267"/>
      <c r="W31" s="132" t="str">
        <f t="shared" si="0"/>
        <v/>
      </c>
      <c r="X31" s="140"/>
      <c r="Y31" s="197"/>
      <c r="Z31" s="202"/>
      <c r="AA31" s="140"/>
      <c r="AB31" s="140"/>
      <c r="AC31" s="140"/>
      <c r="AD31" s="197"/>
      <c r="AE31" s="142" t="str">
        <f t="shared" si="1"/>
        <v/>
      </c>
      <c r="AF31" s="121" t="str">
        <f t="shared" si="2"/>
        <v/>
      </c>
      <c r="AG31" s="142" t="str">
        <f t="shared" si="3"/>
        <v/>
      </c>
      <c r="AH31" s="134" t="str">
        <f t="shared" si="4"/>
        <v/>
      </c>
    </row>
    <row r="32" spans="1:34" ht="13.95" customHeight="1" x14ac:dyDescent="0.3">
      <c r="A32" s="587"/>
      <c r="B32" s="386" t="s">
        <v>142</v>
      </c>
      <c r="C32" s="378">
        <f>C20+C23+C26+C29</f>
        <v>0</v>
      </c>
      <c r="D32" s="378">
        <f t="shared" ref="D32:U32" si="16">D20+D23+D26+D29</f>
        <v>0</v>
      </c>
      <c r="E32" s="378">
        <f t="shared" si="16"/>
        <v>0</v>
      </c>
      <c r="F32" s="378">
        <f t="shared" si="16"/>
        <v>0</v>
      </c>
      <c r="G32" s="378">
        <f t="shared" si="16"/>
        <v>0</v>
      </c>
      <c r="H32" s="378">
        <f t="shared" si="16"/>
        <v>0</v>
      </c>
      <c r="I32" s="378">
        <f t="shared" si="16"/>
        <v>0</v>
      </c>
      <c r="J32" s="378">
        <f t="shared" si="16"/>
        <v>0</v>
      </c>
      <c r="K32" s="378">
        <f t="shared" si="16"/>
        <v>0</v>
      </c>
      <c r="L32" s="378">
        <f t="shared" si="16"/>
        <v>0</v>
      </c>
      <c r="M32" s="378">
        <f t="shared" si="16"/>
        <v>0</v>
      </c>
      <c r="N32" s="378">
        <f t="shared" si="16"/>
        <v>0</v>
      </c>
      <c r="O32" s="378">
        <f t="shared" si="16"/>
        <v>0</v>
      </c>
      <c r="P32" s="378">
        <f t="shared" si="16"/>
        <v>0</v>
      </c>
      <c r="Q32" s="378">
        <f t="shared" si="16"/>
        <v>0</v>
      </c>
      <c r="R32" s="378">
        <f t="shared" si="16"/>
        <v>0</v>
      </c>
      <c r="S32" s="378">
        <f t="shared" si="16"/>
        <v>0</v>
      </c>
      <c r="T32" s="378">
        <f t="shared" si="16"/>
        <v>0</v>
      </c>
      <c r="U32" s="378">
        <f t="shared" si="16"/>
        <v>0</v>
      </c>
      <c r="V32" s="387"/>
      <c r="W32" s="225" t="str">
        <f t="shared" si="0"/>
        <v/>
      </c>
      <c r="X32" s="164"/>
      <c r="Y32" s="250"/>
      <c r="Z32" s="251"/>
      <c r="AA32" s="164"/>
      <c r="AB32" s="164"/>
      <c r="AC32" s="164"/>
      <c r="AD32" s="250"/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6" t="str">
        <f t="shared" si="4"/>
        <v/>
      </c>
    </row>
    <row r="33" spans="1:34" ht="13.95" customHeight="1" thickBot="1" x14ac:dyDescent="0.35">
      <c r="A33" s="581"/>
      <c r="B33" s="248" t="s">
        <v>143</v>
      </c>
      <c r="C33" s="264">
        <f>C21+C24+C27+C30</f>
        <v>0</v>
      </c>
      <c r="D33" s="264">
        <f t="shared" ref="D33:U33" si="17">D21+D24+D27+D30</f>
        <v>0</v>
      </c>
      <c r="E33" s="264">
        <f t="shared" si="17"/>
        <v>0</v>
      </c>
      <c r="F33" s="264">
        <f t="shared" si="17"/>
        <v>0</v>
      </c>
      <c r="G33" s="264">
        <f t="shared" si="17"/>
        <v>0</v>
      </c>
      <c r="H33" s="264">
        <f t="shared" si="17"/>
        <v>0</v>
      </c>
      <c r="I33" s="264">
        <f t="shared" si="17"/>
        <v>0</v>
      </c>
      <c r="J33" s="264">
        <f t="shared" si="17"/>
        <v>0</v>
      </c>
      <c r="K33" s="264">
        <f>K21+K24+K27+K30</f>
        <v>0</v>
      </c>
      <c r="L33" s="264">
        <f t="shared" si="17"/>
        <v>0</v>
      </c>
      <c r="M33" s="264">
        <f t="shared" si="17"/>
        <v>0</v>
      </c>
      <c r="N33" s="264">
        <f t="shared" si="17"/>
        <v>0</v>
      </c>
      <c r="O33" s="264">
        <f t="shared" si="17"/>
        <v>0</v>
      </c>
      <c r="P33" s="264">
        <f t="shared" si="17"/>
        <v>0</v>
      </c>
      <c r="Q33" s="264">
        <f t="shared" si="17"/>
        <v>0</v>
      </c>
      <c r="R33" s="264">
        <f t="shared" si="17"/>
        <v>0</v>
      </c>
      <c r="S33" s="264">
        <f t="shared" si="17"/>
        <v>0</v>
      </c>
      <c r="T33" s="264">
        <f t="shared" si="17"/>
        <v>0</v>
      </c>
      <c r="U33" s="264">
        <f t="shared" si="17"/>
        <v>0</v>
      </c>
      <c r="V33" s="268"/>
      <c r="W33" s="228" t="str">
        <f t="shared" si="0"/>
        <v/>
      </c>
      <c r="X33" s="182" t="str">
        <f t="shared" si="0"/>
        <v/>
      </c>
      <c r="Y33" s="198" t="str">
        <f t="shared" si="5"/>
        <v/>
      </c>
      <c r="Z33" s="199" t="str">
        <f t="shared" si="6"/>
        <v/>
      </c>
      <c r="AA33" s="180" t="str">
        <f t="shared" si="7"/>
        <v/>
      </c>
      <c r="AB33" s="182" t="str">
        <f t="shared" si="8"/>
        <v/>
      </c>
      <c r="AC33" s="180" t="str">
        <f t="shared" si="9"/>
        <v/>
      </c>
      <c r="AD33" s="198" t="str">
        <f t="shared" si="10"/>
        <v/>
      </c>
      <c r="AE33" s="374" t="str">
        <f t="shared" si="1"/>
        <v/>
      </c>
      <c r="AF33" s="180" t="str">
        <f t="shared" si="2"/>
        <v/>
      </c>
      <c r="AG33" s="374" t="str">
        <f t="shared" si="3"/>
        <v/>
      </c>
      <c r="AH33" s="196" t="str">
        <f t="shared" si="4"/>
        <v/>
      </c>
    </row>
    <row r="34" spans="1:34" s="1" customFormat="1" ht="10.95" customHeight="1" thickTop="1" thickBot="1" x14ac:dyDescent="0.35">
      <c r="A34" s="582"/>
      <c r="B34" s="263" t="s">
        <v>151</v>
      </c>
      <c r="C34" s="265">
        <f>C31+C32+C33</f>
        <v>0</v>
      </c>
      <c r="D34" s="265">
        <f t="shared" ref="D34:U34" si="18">D31+D32+D33</f>
        <v>0</v>
      </c>
      <c r="E34" s="265">
        <f t="shared" si="18"/>
        <v>0</v>
      </c>
      <c r="F34" s="265">
        <f t="shared" si="18"/>
        <v>0</v>
      </c>
      <c r="G34" s="265">
        <f t="shared" si="18"/>
        <v>0</v>
      </c>
      <c r="H34" s="265">
        <f t="shared" si="18"/>
        <v>0</v>
      </c>
      <c r="I34" s="265">
        <f t="shared" si="18"/>
        <v>0</v>
      </c>
      <c r="J34" s="265">
        <f>J31+J32+J33</f>
        <v>0</v>
      </c>
      <c r="K34" s="265">
        <f t="shared" si="18"/>
        <v>0</v>
      </c>
      <c r="L34" s="265">
        <f t="shared" si="18"/>
        <v>0</v>
      </c>
      <c r="M34" s="265">
        <f t="shared" si="18"/>
        <v>0</v>
      </c>
      <c r="N34" s="265">
        <f t="shared" si="18"/>
        <v>0</v>
      </c>
      <c r="O34" s="265">
        <f t="shared" si="18"/>
        <v>0</v>
      </c>
      <c r="P34" s="265">
        <f t="shared" si="18"/>
        <v>0</v>
      </c>
      <c r="Q34" s="265">
        <f t="shared" si="18"/>
        <v>0</v>
      </c>
      <c r="R34" s="265">
        <f t="shared" si="18"/>
        <v>0</v>
      </c>
      <c r="S34" s="265">
        <f t="shared" si="18"/>
        <v>0</v>
      </c>
      <c r="T34" s="265">
        <f t="shared" si="18"/>
        <v>0</v>
      </c>
      <c r="U34" s="265">
        <f t="shared" si="18"/>
        <v>0</v>
      </c>
      <c r="V34" s="269"/>
      <c r="W34" s="147" t="str">
        <f t="shared" si="0"/>
        <v/>
      </c>
      <c r="X34" s="25" t="str">
        <f>IF($C34=0,"",G34/$C33)</f>
        <v/>
      </c>
      <c r="Y34" s="54" t="str">
        <f t="shared" si="5"/>
        <v/>
      </c>
      <c r="Z34" s="55" t="str">
        <f t="shared" si="6"/>
        <v/>
      </c>
      <c r="AA34" s="25" t="str">
        <f t="shared" si="7"/>
        <v/>
      </c>
      <c r="AB34" s="98" t="str">
        <f t="shared" si="8"/>
        <v/>
      </c>
      <c r="AC34" s="25" t="str">
        <f t="shared" si="9"/>
        <v/>
      </c>
      <c r="AD34" s="54" t="str">
        <f t="shared" si="10"/>
        <v/>
      </c>
      <c r="AE34" s="382" t="str">
        <f t="shared" si="1"/>
        <v/>
      </c>
      <c r="AF34" s="25" t="str">
        <f t="shared" si="2"/>
        <v/>
      </c>
      <c r="AG34" s="382" t="str">
        <f t="shared" si="3"/>
        <v/>
      </c>
      <c r="AH34" s="325" t="str">
        <f t="shared" si="4"/>
        <v/>
      </c>
    </row>
    <row r="35" spans="1:34" ht="13.95" customHeight="1" thickTop="1" x14ac:dyDescent="0.3">
      <c r="A35" s="589" t="s">
        <v>234</v>
      </c>
      <c r="B35" s="258" t="s">
        <v>141</v>
      </c>
      <c r="C35" s="191"/>
      <c r="D35" s="191"/>
      <c r="E35" s="191"/>
      <c r="F35" s="191"/>
      <c r="G35" s="192"/>
      <c r="H35" s="192"/>
      <c r="I35" s="192"/>
      <c r="J35" s="192"/>
      <c r="K35" s="192"/>
      <c r="L35" s="192"/>
      <c r="M35" s="192"/>
      <c r="N35" s="191"/>
      <c r="O35" s="191"/>
      <c r="P35" s="191"/>
      <c r="Q35" s="191"/>
      <c r="R35" s="191"/>
      <c r="S35" s="191"/>
      <c r="T35" s="191"/>
      <c r="U35" s="259"/>
      <c r="V35" s="271"/>
      <c r="W35" s="229" t="str">
        <f t="shared" si="0"/>
        <v/>
      </c>
      <c r="X35" s="194"/>
      <c r="Y35" s="389"/>
      <c r="Z35" s="390"/>
      <c r="AA35" s="194"/>
      <c r="AB35" s="194"/>
      <c r="AC35" s="194"/>
      <c r="AD35" s="389"/>
      <c r="AE35" s="372" t="str">
        <f t="shared" si="1"/>
        <v/>
      </c>
      <c r="AF35" s="193" t="str">
        <f t="shared" si="2"/>
        <v/>
      </c>
      <c r="AG35" s="372" t="str">
        <f t="shared" si="3"/>
        <v/>
      </c>
      <c r="AH35" s="232" t="str">
        <f t="shared" si="4"/>
        <v/>
      </c>
    </row>
    <row r="36" spans="1:34" ht="13.95" customHeight="1" x14ac:dyDescent="0.3">
      <c r="A36" s="589"/>
      <c r="B36" s="258" t="s">
        <v>142</v>
      </c>
      <c r="C36" s="191"/>
      <c r="D36" s="191"/>
      <c r="E36" s="191"/>
      <c r="F36" s="191"/>
      <c r="G36" s="192"/>
      <c r="H36" s="192"/>
      <c r="I36" s="192"/>
      <c r="J36" s="192"/>
      <c r="K36" s="192"/>
      <c r="L36" s="192"/>
      <c r="M36" s="192"/>
      <c r="N36" s="191"/>
      <c r="O36" s="191"/>
      <c r="P36" s="191"/>
      <c r="Q36" s="191"/>
      <c r="R36" s="191"/>
      <c r="S36" s="191"/>
      <c r="T36" s="191"/>
      <c r="U36" s="259"/>
      <c r="V36" s="271"/>
      <c r="W36" s="225" t="str">
        <f t="shared" si="0"/>
        <v/>
      </c>
      <c r="X36" s="164"/>
      <c r="Y36" s="253"/>
      <c r="Z36" s="254"/>
      <c r="AA36" s="164"/>
      <c r="AB36" s="164"/>
      <c r="AC36" s="164"/>
      <c r="AD36" s="253"/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6" t="str">
        <f t="shared" si="4"/>
        <v/>
      </c>
    </row>
    <row r="37" spans="1:34" ht="13.95" customHeight="1" x14ac:dyDescent="0.3">
      <c r="A37" s="583"/>
      <c r="B37" s="154" t="s">
        <v>143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214"/>
      <c r="V37" s="244"/>
      <c r="W37" s="225" t="str">
        <f t="shared" si="0"/>
        <v/>
      </c>
      <c r="X37" s="163" t="str">
        <f t="shared" si="0"/>
        <v/>
      </c>
      <c r="Y37" s="252" t="str">
        <f t="shared" ref="Y37:Y50" si="19">IF($G37=0,"",H37/$G37)</f>
        <v/>
      </c>
      <c r="Z37" s="255" t="str">
        <f t="shared" ref="Z37:Z50" si="20">IF((I37+K37+L37+M37)=0,"",1-(M37/(I37+K37+L37+M37)))</f>
        <v/>
      </c>
      <c r="AA37" s="163" t="str">
        <f t="shared" ref="AA37:AA50" si="21">IF(($I37+$K37+$L37)=0,"",I37/($I37+$L37+$K37))</f>
        <v/>
      </c>
      <c r="AB37" s="168" t="str">
        <f t="shared" si="8"/>
        <v/>
      </c>
      <c r="AC37" s="163" t="str">
        <f t="shared" ref="AC37:AC50" si="22">IF(($I37+$K37+$L37)=0,"",K37/($K37+$L37+$I37))</f>
        <v/>
      </c>
      <c r="AD37" s="252" t="str">
        <f t="shared" ref="AD37:AD50" si="23">IF(($I37+$K37+$L37)=0,"",($I37+$K37)/($I37+$K37+$L37))</f>
        <v/>
      </c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6" t="str">
        <f t="shared" si="4"/>
        <v/>
      </c>
    </row>
    <row r="38" spans="1:34" ht="13.95" customHeight="1" x14ac:dyDescent="0.3">
      <c r="A38" s="583" t="s">
        <v>235</v>
      </c>
      <c r="B38" s="154" t="s">
        <v>141</v>
      </c>
      <c r="C38" s="161"/>
      <c r="D38" s="161"/>
      <c r="E38" s="161"/>
      <c r="F38" s="161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1"/>
      <c r="S38" s="161"/>
      <c r="T38" s="161"/>
      <c r="U38" s="214"/>
      <c r="V38" s="244"/>
      <c r="W38" s="225" t="str">
        <f t="shared" si="0"/>
        <v/>
      </c>
      <c r="X38" s="164"/>
      <c r="Y38" s="164"/>
      <c r="Z38" s="165"/>
      <c r="AA38" s="164"/>
      <c r="AB38" s="164"/>
      <c r="AC38" s="164"/>
      <c r="AD38" s="164"/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6" t="str">
        <f t="shared" si="4"/>
        <v/>
      </c>
    </row>
    <row r="39" spans="1:34" ht="13.95" customHeight="1" x14ac:dyDescent="0.3">
      <c r="A39" s="583"/>
      <c r="B39" s="154" t="s">
        <v>142</v>
      </c>
      <c r="C39" s="161"/>
      <c r="D39" s="161"/>
      <c r="E39" s="161"/>
      <c r="F39" s="161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1"/>
      <c r="S39" s="161"/>
      <c r="T39" s="161"/>
      <c r="U39" s="214"/>
      <c r="V39" s="244"/>
      <c r="W39" s="225" t="str">
        <f t="shared" si="0"/>
        <v/>
      </c>
      <c r="X39" s="164"/>
      <c r="Y39" s="164"/>
      <c r="Z39" s="165"/>
      <c r="AA39" s="164"/>
      <c r="AB39" s="164"/>
      <c r="AC39" s="164"/>
      <c r="AD39" s="164"/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6" t="str">
        <f t="shared" si="4"/>
        <v/>
      </c>
    </row>
    <row r="40" spans="1:34" ht="13.95" customHeight="1" x14ac:dyDescent="0.3">
      <c r="A40" s="583"/>
      <c r="B40" s="154" t="s">
        <v>143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214"/>
      <c r="V40" s="244"/>
      <c r="W40" s="225" t="str">
        <f t="shared" si="0"/>
        <v/>
      </c>
      <c r="X40" s="163" t="str">
        <f t="shared" si="0"/>
        <v/>
      </c>
      <c r="Y40" s="163" t="str">
        <f t="shared" si="19"/>
        <v/>
      </c>
      <c r="Z40" s="167" t="str">
        <f t="shared" si="20"/>
        <v/>
      </c>
      <c r="AA40" s="163" t="str">
        <f t="shared" si="21"/>
        <v/>
      </c>
      <c r="AB40" s="168" t="str">
        <f t="shared" si="8"/>
        <v/>
      </c>
      <c r="AC40" s="163" t="str">
        <f t="shared" si="22"/>
        <v/>
      </c>
      <c r="AD40" s="163" t="str">
        <f t="shared" si="23"/>
        <v/>
      </c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6" t="str">
        <f t="shared" si="4"/>
        <v/>
      </c>
    </row>
    <row r="41" spans="1:34" ht="13.95" customHeight="1" x14ac:dyDescent="0.3">
      <c r="A41" s="583" t="s">
        <v>236</v>
      </c>
      <c r="B41" s="154" t="s">
        <v>141</v>
      </c>
      <c r="C41" s="161"/>
      <c r="D41" s="161"/>
      <c r="E41" s="161"/>
      <c r="F41" s="161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1"/>
      <c r="S41" s="161"/>
      <c r="T41" s="161"/>
      <c r="U41" s="214"/>
      <c r="V41" s="244"/>
      <c r="W41" s="225" t="str">
        <f t="shared" si="0"/>
        <v/>
      </c>
      <c r="X41" s="164"/>
      <c r="Y41" s="164"/>
      <c r="Z41" s="169"/>
      <c r="AA41" s="164"/>
      <c r="AB41" s="164"/>
      <c r="AC41" s="164"/>
      <c r="AD41" s="164"/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6" t="str">
        <f t="shared" si="4"/>
        <v/>
      </c>
    </row>
    <row r="42" spans="1:34" ht="13.95" customHeight="1" x14ac:dyDescent="0.3">
      <c r="A42" s="583"/>
      <c r="B42" s="154" t="s">
        <v>142</v>
      </c>
      <c r="C42" s="161"/>
      <c r="D42" s="161"/>
      <c r="E42" s="161"/>
      <c r="F42" s="161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1"/>
      <c r="S42" s="161"/>
      <c r="T42" s="161"/>
      <c r="U42" s="214"/>
      <c r="V42" s="244"/>
      <c r="W42" s="225" t="str">
        <f t="shared" si="0"/>
        <v/>
      </c>
      <c r="X42" s="164"/>
      <c r="Y42" s="164"/>
      <c r="Z42" s="169"/>
      <c r="AA42" s="164"/>
      <c r="AB42" s="164"/>
      <c r="AC42" s="164"/>
      <c r="AD42" s="164"/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6" t="str">
        <f t="shared" si="4"/>
        <v/>
      </c>
    </row>
    <row r="43" spans="1:34" ht="13.95" customHeight="1" x14ac:dyDescent="0.3">
      <c r="A43" s="583"/>
      <c r="B43" s="154" t="s">
        <v>143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214"/>
      <c r="V43" s="244"/>
      <c r="W43" s="225" t="str">
        <f t="shared" si="0"/>
        <v/>
      </c>
      <c r="X43" s="163" t="str">
        <f t="shared" si="0"/>
        <v/>
      </c>
      <c r="Y43" s="163" t="str">
        <f t="shared" si="19"/>
        <v/>
      </c>
      <c r="Z43" s="167" t="str">
        <f t="shared" si="20"/>
        <v/>
      </c>
      <c r="AA43" s="163" t="str">
        <f t="shared" si="21"/>
        <v/>
      </c>
      <c r="AB43" s="168" t="str">
        <f t="shared" si="8"/>
        <v/>
      </c>
      <c r="AC43" s="163" t="str">
        <f t="shared" si="22"/>
        <v/>
      </c>
      <c r="AD43" s="163" t="str">
        <f t="shared" si="23"/>
        <v/>
      </c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6" t="str">
        <f t="shared" si="4"/>
        <v/>
      </c>
    </row>
    <row r="44" spans="1:34" ht="13.95" customHeight="1" x14ac:dyDescent="0.3">
      <c r="A44" s="583" t="s">
        <v>237</v>
      </c>
      <c r="B44" s="154" t="s">
        <v>141</v>
      </c>
      <c r="C44" s="161"/>
      <c r="D44" s="161"/>
      <c r="E44" s="161"/>
      <c r="F44" s="161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1"/>
      <c r="S44" s="161"/>
      <c r="T44" s="161"/>
      <c r="U44" s="214"/>
      <c r="V44" s="244"/>
      <c r="W44" s="225" t="str">
        <f t="shared" si="0"/>
        <v/>
      </c>
      <c r="X44" s="164"/>
      <c r="Y44" s="164"/>
      <c r="Z44" s="169"/>
      <c r="AA44" s="164"/>
      <c r="AB44" s="164"/>
      <c r="AC44" s="164"/>
      <c r="AD44" s="164"/>
      <c r="AE44" s="166" t="str">
        <f t="shared" si="1"/>
        <v/>
      </c>
      <c r="AF44" s="163" t="str">
        <f t="shared" si="2"/>
        <v/>
      </c>
      <c r="AG44" s="166" t="str">
        <f t="shared" si="3"/>
        <v/>
      </c>
      <c r="AH44" s="226" t="str">
        <f t="shared" si="4"/>
        <v/>
      </c>
    </row>
    <row r="45" spans="1:34" ht="13.95" customHeight="1" x14ac:dyDescent="0.3">
      <c r="A45" s="585"/>
      <c r="B45" s="173" t="s">
        <v>142</v>
      </c>
      <c r="C45" s="179"/>
      <c r="D45" s="179"/>
      <c r="E45" s="179"/>
      <c r="F45" s="179"/>
      <c r="G45" s="420"/>
      <c r="H45" s="420"/>
      <c r="I45" s="420"/>
      <c r="J45" s="420"/>
      <c r="K45" s="420"/>
      <c r="L45" s="420"/>
      <c r="M45" s="420"/>
      <c r="N45" s="179"/>
      <c r="O45" s="179"/>
      <c r="P45" s="179"/>
      <c r="Q45" s="179"/>
      <c r="R45" s="179"/>
      <c r="S45" s="179"/>
      <c r="T45" s="179"/>
      <c r="U45" s="217"/>
      <c r="V45" s="272"/>
      <c r="W45" s="225" t="str">
        <f t="shared" si="0"/>
        <v/>
      </c>
      <c r="X45" s="421"/>
      <c r="Y45" s="421"/>
      <c r="Z45" s="422"/>
      <c r="AA45" s="421"/>
      <c r="AB45" s="421"/>
      <c r="AC45" s="421"/>
      <c r="AD45" s="421"/>
      <c r="AE45" s="166" t="str">
        <f t="shared" si="1"/>
        <v/>
      </c>
      <c r="AF45" s="163" t="str">
        <f t="shared" si="2"/>
        <v/>
      </c>
      <c r="AG45" s="166" t="str">
        <f t="shared" si="3"/>
        <v/>
      </c>
      <c r="AH45" s="226" t="str">
        <f t="shared" si="4"/>
        <v/>
      </c>
    </row>
    <row r="46" spans="1:34" ht="13.95" customHeight="1" thickBot="1" x14ac:dyDescent="0.35">
      <c r="A46" s="585"/>
      <c r="B46" s="173" t="s">
        <v>143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217"/>
      <c r="V46" s="272"/>
      <c r="W46" s="228" t="str">
        <f t="shared" si="0"/>
        <v/>
      </c>
      <c r="X46" s="180" t="str">
        <f t="shared" si="0"/>
        <v/>
      </c>
      <c r="Y46" s="180" t="str">
        <f t="shared" si="19"/>
        <v/>
      </c>
      <c r="Z46" s="181" t="str">
        <f t="shared" si="20"/>
        <v/>
      </c>
      <c r="AA46" s="180" t="str">
        <f t="shared" si="21"/>
        <v/>
      </c>
      <c r="AB46" s="182" t="str">
        <f t="shared" si="8"/>
        <v/>
      </c>
      <c r="AC46" s="180" t="str">
        <f t="shared" si="22"/>
        <v/>
      </c>
      <c r="AD46" s="180" t="str">
        <f t="shared" si="23"/>
        <v/>
      </c>
      <c r="AE46" s="374" t="str">
        <f t="shared" si="1"/>
        <v/>
      </c>
      <c r="AF46" s="180" t="str">
        <f t="shared" si="2"/>
        <v/>
      </c>
      <c r="AG46" s="374" t="str">
        <f t="shared" si="3"/>
        <v/>
      </c>
      <c r="AH46" s="196" t="str">
        <f t="shared" si="4"/>
        <v/>
      </c>
    </row>
    <row r="47" spans="1:34" ht="13.95" customHeight="1" thickTop="1" x14ac:dyDescent="0.3">
      <c r="A47" s="580" t="s">
        <v>238</v>
      </c>
      <c r="B47" s="260" t="s">
        <v>141</v>
      </c>
      <c r="C47" s="188">
        <f>C35+C38+C41+C44</f>
        <v>0</v>
      </c>
      <c r="D47" s="188">
        <f t="shared" ref="D47:U47" si="24">D35+D38+D41+D44</f>
        <v>0</v>
      </c>
      <c r="E47" s="188">
        <f t="shared" si="24"/>
        <v>0</v>
      </c>
      <c r="F47" s="188">
        <f t="shared" si="24"/>
        <v>0</v>
      </c>
      <c r="G47" s="188">
        <f t="shared" si="24"/>
        <v>0</v>
      </c>
      <c r="H47" s="188">
        <f t="shared" si="24"/>
        <v>0</v>
      </c>
      <c r="I47" s="188">
        <f t="shared" si="24"/>
        <v>0</v>
      </c>
      <c r="J47" s="188">
        <f t="shared" si="24"/>
        <v>0</v>
      </c>
      <c r="K47" s="188">
        <f t="shared" si="24"/>
        <v>0</v>
      </c>
      <c r="L47" s="188">
        <f t="shared" si="24"/>
        <v>0</v>
      </c>
      <c r="M47" s="188">
        <f t="shared" si="24"/>
        <v>0</v>
      </c>
      <c r="N47" s="188">
        <f t="shared" si="24"/>
        <v>0</v>
      </c>
      <c r="O47" s="188">
        <f t="shared" si="24"/>
        <v>0</v>
      </c>
      <c r="P47" s="188">
        <f t="shared" si="24"/>
        <v>0</v>
      </c>
      <c r="Q47" s="188">
        <f t="shared" si="24"/>
        <v>0</v>
      </c>
      <c r="R47" s="188">
        <f t="shared" si="24"/>
        <v>0</v>
      </c>
      <c r="S47" s="188">
        <f t="shared" si="24"/>
        <v>0</v>
      </c>
      <c r="T47" s="188">
        <f t="shared" si="24"/>
        <v>0</v>
      </c>
      <c r="U47" s="188">
        <f t="shared" si="24"/>
        <v>0</v>
      </c>
      <c r="V47" s="273"/>
      <c r="W47" s="132" t="str">
        <f t="shared" si="0"/>
        <v/>
      </c>
      <c r="X47" s="140"/>
      <c r="Y47" s="197"/>
      <c r="Z47" s="202"/>
      <c r="AA47" s="140"/>
      <c r="AB47" s="140"/>
      <c r="AC47" s="140"/>
      <c r="AD47" s="197"/>
      <c r="AE47" s="142" t="str">
        <f t="shared" si="1"/>
        <v/>
      </c>
      <c r="AF47" s="121" t="str">
        <f t="shared" si="2"/>
        <v/>
      </c>
      <c r="AG47" s="142" t="str">
        <f t="shared" si="3"/>
        <v/>
      </c>
      <c r="AH47" s="134" t="str">
        <f t="shared" si="4"/>
        <v/>
      </c>
    </row>
    <row r="48" spans="1:34" ht="13.95" customHeight="1" x14ac:dyDescent="0.3">
      <c r="A48" s="587"/>
      <c r="B48" s="386" t="s">
        <v>142</v>
      </c>
      <c r="C48" s="378">
        <f>C36+C39+C42+C45</f>
        <v>0</v>
      </c>
      <c r="D48" s="378">
        <f t="shared" ref="D48:U48" si="25">D36+D39+D42+D45</f>
        <v>0</v>
      </c>
      <c r="E48" s="378">
        <f t="shared" si="25"/>
        <v>0</v>
      </c>
      <c r="F48" s="378">
        <f t="shared" si="25"/>
        <v>0</v>
      </c>
      <c r="G48" s="378">
        <f t="shared" si="25"/>
        <v>0</v>
      </c>
      <c r="H48" s="378">
        <f t="shared" si="25"/>
        <v>0</v>
      </c>
      <c r="I48" s="378">
        <f t="shared" si="25"/>
        <v>0</v>
      </c>
      <c r="J48" s="378">
        <f t="shared" si="25"/>
        <v>0</v>
      </c>
      <c r="K48" s="378">
        <f t="shared" si="25"/>
        <v>0</v>
      </c>
      <c r="L48" s="378">
        <f t="shared" si="25"/>
        <v>0</v>
      </c>
      <c r="M48" s="378">
        <f t="shared" si="25"/>
        <v>0</v>
      </c>
      <c r="N48" s="378">
        <f t="shared" si="25"/>
        <v>0</v>
      </c>
      <c r="O48" s="378">
        <f t="shared" si="25"/>
        <v>0</v>
      </c>
      <c r="P48" s="378">
        <f t="shared" si="25"/>
        <v>0</v>
      </c>
      <c r="Q48" s="378">
        <f t="shared" si="25"/>
        <v>0</v>
      </c>
      <c r="R48" s="378">
        <f t="shared" si="25"/>
        <v>0</v>
      </c>
      <c r="S48" s="378">
        <f t="shared" si="25"/>
        <v>0</v>
      </c>
      <c r="T48" s="378">
        <f t="shared" si="25"/>
        <v>0</v>
      </c>
      <c r="U48" s="378">
        <f t="shared" si="25"/>
        <v>0</v>
      </c>
      <c r="V48" s="388"/>
      <c r="W48" s="225" t="str">
        <f t="shared" si="0"/>
        <v/>
      </c>
      <c r="X48" s="164"/>
      <c r="Y48" s="250"/>
      <c r="Z48" s="251"/>
      <c r="AA48" s="164"/>
      <c r="AB48" s="164"/>
      <c r="AC48" s="164"/>
      <c r="AD48" s="250"/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6" t="str">
        <f t="shared" si="4"/>
        <v/>
      </c>
    </row>
    <row r="49" spans="1:34" ht="13.95" customHeight="1" thickBot="1" x14ac:dyDescent="0.35">
      <c r="A49" s="581"/>
      <c r="B49" s="248" t="s">
        <v>143</v>
      </c>
      <c r="C49" s="264">
        <f>C37+C40+C43+C46</f>
        <v>0</v>
      </c>
      <c r="D49" s="264">
        <f t="shared" ref="D49:U49" si="26">D37+D40+D43+D46</f>
        <v>0</v>
      </c>
      <c r="E49" s="264">
        <f t="shared" si="26"/>
        <v>0</v>
      </c>
      <c r="F49" s="264">
        <f t="shared" si="26"/>
        <v>0</v>
      </c>
      <c r="G49" s="264">
        <f t="shared" si="26"/>
        <v>0</v>
      </c>
      <c r="H49" s="264">
        <f t="shared" si="26"/>
        <v>0</v>
      </c>
      <c r="I49" s="264">
        <f t="shared" si="26"/>
        <v>0</v>
      </c>
      <c r="J49" s="264">
        <f t="shared" si="26"/>
        <v>0</v>
      </c>
      <c r="K49" s="264">
        <f t="shared" si="26"/>
        <v>0</v>
      </c>
      <c r="L49" s="264">
        <f t="shared" si="26"/>
        <v>0</v>
      </c>
      <c r="M49" s="264">
        <f t="shared" si="26"/>
        <v>0</v>
      </c>
      <c r="N49" s="264">
        <f t="shared" si="26"/>
        <v>0</v>
      </c>
      <c r="O49" s="264">
        <f t="shared" si="26"/>
        <v>0</v>
      </c>
      <c r="P49" s="264">
        <f t="shared" si="26"/>
        <v>0</v>
      </c>
      <c r="Q49" s="264">
        <f t="shared" si="26"/>
        <v>0</v>
      </c>
      <c r="R49" s="264">
        <f t="shared" si="26"/>
        <v>0</v>
      </c>
      <c r="S49" s="264">
        <f t="shared" si="26"/>
        <v>0</v>
      </c>
      <c r="T49" s="264">
        <f t="shared" si="26"/>
        <v>0</v>
      </c>
      <c r="U49" s="264">
        <f t="shared" si="26"/>
        <v>0</v>
      </c>
      <c r="V49" s="274"/>
      <c r="W49" s="228" t="str">
        <f t="shared" si="0"/>
        <v/>
      </c>
      <c r="X49" s="180" t="str">
        <f t="shared" si="0"/>
        <v/>
      </c>
      <c r="Y49" s="198" t="str">
        <f t="shared" si="19"/>
        <v/>
      </c>
      <c r="Z49" s="199" t="str">
        <f t="shared" si="20"/>
        <v/>
      </c>
      <c r="AA49" s="180" t="str">
        <f t="shared" si="21"/>
        <v/>
      </c>
      <c r="AB49" s="182" t="str">
        <f t="shared" si="8"/>
        <v/>
      </c>
      <c r="AC49" s="180" t="str">
        <f t="shared" si="22"/>
        <v/>
      </c>
      <c r="AD49" s="198" t="str">
        <f t="shared" si="23"/>
        <v/>
      </c>
      <c r="AE49" s="374" t="str">
        <f t="shared" si="1"/>
        <v/>
      </c>
      <c r="AF49" s="180" t="str">
        <f t="shared" si="2"/>
        <v/>
      </c>
      <c r="AG49" s="374" t="str">
        <f t="shared" si="3"/>
        <v/>
      </c>
      <c r="AH49" s="196" t="str">
        <f t="shared" si="4"/>
        <v/>
      </c>
    </row>
    <row r="50" spans="1:34" s="1" customFormat="1" ht="10.95" customHeight="1" thickTop="1" thickBot="1" x14ac:dyDescent="0.35">
      <c r="A50" s="582"/>
      <c r="B50" s="263" t="s">
        <v>151</v>
      </c>
      <c r="C50" s="265">
        <f>C47+C48+C49</f>
        <v>0</v>
      </c>
      <c r="D50" s="265">
        <f t="shared" ref="D50:U50" si="27">D47+D48+D49</f>
        <v>0</v>
      </c>
      <c r="E50" s="265">
        <f t="shared" si="27"/>
        <v>0</v>
      </c>
      <c r="F50" s="265">
        <f t="shared" si="27"/>
        <v>0</v>
      </c>
      <c r="G50" s="265">
        <f t="shared" si="27"/>
        <v>0</v>
      </c>
      <c r="H50" s="265">
        <f t="shared" si="27"/>
        <v>0</v>
      </c>
      <c r="I50" s="265">
        <f t="shared" si="27"/>
        <v>0</v>
      </c>
      <c r="J50" s="265">
        <f t="shared" si="27"/>
        <v>0</v>
      </c>
      <c r="K50" s="265">
        <f t="shared" si="27"/>
        <v>0</v>
      </c>
      <c r="L50" s="265">
        <f t="shared" si="27"/>
        <v>0</v>
      </c>
      <c r="M50" s="265">
        <f t="shared" si="27"/>
        <v>0</v>
      </c>
      <c r="N50" s="265">
        <f t="shared" si="27"/>
        <v>0</v>
      </c>
      <c r="O50" s="265">
        <f t="shared" si="27"/>
        <v>0</v>
      </c>
      <c r="P50" s="265">
        <f t="shared" si="27"/>
        <v>0</v>
      </c>
      <c r="Q50" s="265">
        <f t="shared" si="27"/>
        <v>0</v>
      </c>
      <c r="R50" s="265">
        <f t="shared" si="27"/>
        <v>0</v>
      </c>
      <c r="S50" s="265">
        <f t="shared" si="27"/>
        <v>0</v>
      </c>
      <c r="T50" s="265">
        <f t="shared" si="27"/>
        <v>0</v>
      </c>
      <c r="U50" s="265">
        <f t="shared" si="27"/>
        <v>0</v>
      </c>
      <c r="V50" s="269"/>
      <c r="W50" s="147" t="str">
        <f t="shared" si="0"/>
        <v/>
      </c>
      <c r="X50" s="25" t="str">
        <f>IF($C50=0,"",G50/$C49)</f>
        <v/>
      </c>
      <c r="Y50" s="54" t="str">
        <f t="shared" si="19"/>
        <v/>
      </c>
      <c r="Z50" s="55" t="str">
        <f t="shared" si="20"/>
        <v/>
      </c>
      <c r="AA50" s="25" t="str">
        <f t="shared" si="21"/>
        <v/>
      </c>
      <c r="AB50" s="98" t="str">
        <f t="shared" si="8"/>
        <v/>
      </c>
      <c r="AC50" s="25" t="str">
        <f t="shared" si="22"/>
        <v/>
      </c>
      <c r="AD50" s="54" t="str">
        <f t="shared" si="23"/>
        <v/>
      </c>
      <c r="AE50" s="382" t="str">
        <f t="shared" si="1"/>
        <v/>
      </c>
      <c r="AF50" s="25" t="str">
        <f t="shared" si="2"/>
        <v/>
      </c>
      <c r="AG50" s="382" t="str">
        <f t="shared" si="3"/>
        <v/>
      </c>
      <c r="AH50" s="325" t="str">
        <f t="shared" si="4"/>
        <v/>
      </c>
    </row>
    <row r="51" spans="1:34" ht="13.95" customHeight="1" thickTop="1" x14ac:dyDescent="0.3">
      <c r="A51" s="608" t="s">
        <v>239</v>
      </c>
      <c r="B51" s="258" t="s">
        <v>141</v>
      </c>
      <c r="C51" s="191"/>
      <c r="D51" s="191"/>
      <c r="E51" s="191"/>
      <c r="F51" s="191"/>
      <c r="G51" s="192"/>
      <c r="H51" s="192"/>
      <c r="I51" s="192"/>
      <c r="J51" s="192"/>
      <c r="K51" s="192"/>
      <c r="L51" s="192"/>
      <c r="M51" s="192"/>
      <c r="N51" s="191"/>
      <c r="O51" s="191"/>
      <c r="P51" s="191"/>
      <c r="Q51" s="191"/>
      <c r="R51" s="191"/>
      <c r="S51" s="191"/>
      <c r="T51" s="191"/>
      <c r="U51" s="259"/>
      <c r="V51" s="270"/>
      <c r="W51" s="229" t="str">
        <f t="shared" si="0"/>
        <v/>
      </c>
      <c r="X51" s="194"/>
      <c r="Y51" s="389"/>
      <c r="Z51" s="390"/>
      <c r="AA51" s="194"/>
      <c r="AB51" s="194"/>
      <c r="AC51" s="194"/>
      <c r="AD51" s="389"/>
      <c r="AE51" s="372" t="str">
        <f t="shared" si="1"/>
        <v/>
      </c>
      <c r="AF51" s="193" t="str">
        <f t="shared" si="2"/>
        <v/>
      </c>
      <c r="AG51" s="372" t="str">
        <f t="shared" si="3"/>
        <v/>
      </c>
      <c r="AH51" s="232" t="str">
        <f t="shared" si="4"/>
        <v/>
      </c>
    </row>
    <row r="52" spans="1:34" ht="13.95" customHeight="1" x14ac:dyDescent="0.3">
      <c r="A52" s="608"/>
      <c r="B52" s="258" t="s">
        <v>142</v>
      </c>
      <c r="C52" s="191"/>
      <c r="D52" s="191"/>
      <c r="E52" s="191"/>
      <c r="F52" s="191"/>
      <c r="G52" s="192"/>
      <c r="H52" s="192"/>
      <c r="I52" s="192"/>
      <c r="J52" s="192"/>
      <c r="K52" s="192"/>
      <c r="L52" s="192"/>
      <c r="M52" s="192"/>
      <c r="N52" s="191"/>
      <c r="O52" s="191"/>
      <c r="P52" s="191"/>
      <c r="Q52" s="191"/>
      <c r="R52" s="191"/>
      <c r="S52" s="191"/>
      <c r="T52" s="191"/>
      <c r="U52" s="259"/>
      <c r="V52" s="270"/>
      <c r="W52" s="229" t="str">
        <f t="shared" si="0"/>
        <v/>
      </c>
      <c r="X52" s="194"/>
      <c r="Y52" s="389"/>
      <c r="Z52" s="390"/>
      <c r="AA52" s="194"/>
      <c r="AB52" s="194"/>
      <c r="AC52" s="194"/>
      <c r="AD52" s="389"/>
      <c r="AE52" s="372" t="str">
        <f t="shared" si="1"/>
        <v/>
      </c>
      <c r="AF52" s="193" t="str">
        <f t="shared" si="2"/>
        <v/>
      </c>
      <c r="AG52" s="372" t="str">
        <f t="shared" si="3"/>
        <v/>
      </c>
      <c r="AH52" s="232" t="str">
        <f t="shared" si="4"/>
        <v/>
      </c>
    </row>
    <row r="53" spans="1:34" ht="13.95" customHeight="1" x14ac:dyDescent="0.3">
      <c r="A53" s="606"/>
      <c r="B53" s="154" t="s">
        <v>143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214"/>
      <c r="V53" s="245"/>
      <c r="W53" s="229" t="str">
        <f t="shared" si="0"/>
        <v/>
      </c>
      <c r="X53" s="163" t="str">
        <f t="shared" ref="X53" si="28">IF($C53=0,"",G53/$C53)</f>
        <v/>
      </c>
      <c r="Y53" s="252" t="str">
        <f t="shared" ref="Y53" si="29">IF($G53=0,"",H53/$G53)</f>
        <v/>
      </c>
      <c r="Z53" s="255" t="str">
        <f t="shared" ref="Z53" si="30">IF((I53+K53+L53+M53)=0,"",1-(M53/(I53+K53+L53+M53)))</f>
        <v/>
      </c>
      <c r="AA53" s="163" t="str">
        <f t="shared" ref="AA53" si="31">IF(AND((($I53+$K53+$L53)=0),(I53=0)),"",I53/($I53+$L53+$K53))</f>
        <v/>
      </c>
      <c r="AB53" s="168" t="str">
        <f t="shared" si="8"/>
        <v/>
      </c>
      <c r="AC53" s="163" t="str">
        <f t="shared" ref="AC53" si="32">IF(AND((($I53+$K53+$L53)=0),(K53=0)),"",K53/($K53+$L53+$I53))</f>
        <v/>
      </c>
      <c r="AD53" s="252" t="str">
        <f t="shared" si="10"/>
        <v/>
      </c>
      <c r="AE53" s="372" t="str">
        <f t="shared" si="1"/>
        <v/>
      </c>
      <c r="AF53" s="193" t="str">
        <f t="shared" si="2"/>
        <v/>
      </c>
      <c r="AG53" s="372" t="str">
        <f t="shared" si="3"/>
        <v/>
      </c>
      <c r="AH53" s="232" t="str">
        <f t="shared" si="4"/>
        <v/>
      </c>
    </row>
    <row r="54" spans="1:34" ht="13.95" customHeight="1" x14ac:dyDescent="0.3">
      <c r="A54" s="606" t="s">
        <v>240</v>
      </c>
      <c r="B54" s="154" t="s">
        <v>141</v>
      </c>
      <c r="C54" s="161"/>
      <c r="D54" s="161"/>
      <c r="E54" s="161"/>
      <c r="F54" s="161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1"/>
      <c r="S54" s="161"/>
      <c r="T54" s="161"/>
      <c r="U54" s="214"/>
      <c r="V54" s="245"/>
      <c r="W54" s="229" t="str">
        <f t="shared" si="0"/>
        <v/>
      </c>
      <c r="X54" s="164"/>
      <c r="Y54" s="164"/>
      <c r="Z54" s="169"/>
      <c r="AA54" s="164"/>
      <c r="AB54" s="164"/>
      <c r="AC54" s="164"/>
      <c r="AD54" s="164"/>
      <c r="AE54" s="372" t="str">
        <f t="shared" si="1"/>
        <v/>
      </c>
      <c r="AF54" s="193" t="str">
        <f t="shared" si="2"/>
        <v/>
      </c>
      <c r="AG54" s="372" t="str">
        <f t="shared" si="3"/>
        <v/>
      </c>
      <c r="AH54" s="232" t="str">
        <f t="shared" si="4"/>
        <v/>
      </c>
    </row>
    <row r="55" spans="1:34" ht="13.95" customHeight="1" x14ac:dyDescent="0.3">
      <c r="A55" s="606"/>
      <c r="B55" s="154" t="s">
        <v>142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4"/>
      <c r="V55" s="245"/>
      <c r="W55" s="229" t="str">
        <f t="shared" si="0"/>
        <v/>
      </c>
      <c r="X55" s="164"/>
      <c r="Y55" s="164"/>
      <c r="Z55" s="169"/>
      <c r="AA55" s="164"/>
      <c r="AB55" s="164"/>
      <c r="AC55" s="164"/>
      <c r="AD55" s="164"/>
      <c r="AE55" s="372" t="str">
        <f t="shared" si="1"/>
        <v/>
      </c>
      <c r="AF55" s="193" t="str">
        <f t="shared" si="2"/>
        <v/>
      </c>
      <c r="AG55" s="372" t="str">
        <f t="shared" si="3"/>
        <v/>
      </c>
      <c r="AH55" s="232" t="str">
        <f t="shared" si="4"/>
        <v/>
      </c>
    </row>
    <row r="56" spans="1:34" ht="13.95" customHeight="1" x14ac:dyDescent="0.3">
      <c r="A56" s="606"/>
      <c r="B56" s="154" t="s">
        <v>143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214"/>
      <c r="V56" s="245"/>
      <c r="W56" s="229" t="str">
        <f t="shared" si="0"/>
        <v/>
      </c>
      <c r="X56" s="163" t="str">
        <f t="shared" si="0"/>
        <v/>
      </c>
      <c r="Y56" s="163" t="str">
        <f t="shared" si="5"/>
        <v/>
      </c>
      <c r="Z56" s="167" t="str">
        <f t="shared" si="6"/>
        <v/>
      </c>
      <c r="AA56" s="163" t="str">
        <f t="shared" si="7"/>
        <v/>
      </c>
      <c r="AB56" s="168" t="str">
        <f t="shared" si="8"/>
        <v/>
      </c>
      <c r="AC56" s="163" t="str">
        <f t="shared" si="9"/>
        <v/>
      </c>
      <c r="AD56" s="163" t="str">
        <f t="shared" si="10"/>
        <v/>
      </c>
      <c r="AE56" s="372" t="str">
        <f t="shared" si="1"/>
        <v/>
      </c>
      <c r="AF56" s="193" t="str">
        <f t="shared" si="2"/>
        <v/>
      </c>
      <c r="AG56" s="372" t="str">
        <f t="shared" si="3"/>
        <v/>
      </c>
      <c r="AH56" s="232" t="str">
        <f t="shared" si="4"/>
        <v/>
      </c>
    </row>
    <row r="57" spans="1:34" s="150" customFormat="1" ht="13.95" customHeight="1" x14ac:dyDescent="0.3">
      <c r="A57" s="606" t="s">
        <v>241</v>
      </c>
      <c r="B57" s="154" t="s">
        <v>141</v>
      </c>
      <c r="C57" s="209"/>
      <c r="D57" s="209"/>
      <c r="E57" s="209"/>
      <c r="F57" s="209"/>
      <c r="G57" s="162"/>
      <c r="H57" s="162"/>
      <c r="I57" s="162"/>
      <c r="J57" s="162"/>
      <c r="K57" s="162"/>
      <c r="L57" s="162"/>
      <c r="M57" s="162"/>
      <c r="N57" s="209"/>
      <c r="O57" s="209"/>
      <c r="P57" s="209"/>
      <c r="Q57" s="209"/>
      <c r="R57" s="209"/>
      <c r="S57" s="209"/>
      <c r="T57" s="209"/>
      <c r="U57" s="257"/>
      <c r="V57" s="245"/>
      <c r="W57" s="229" t="str">
        <f t="shared" si="0"/>
        <v/>
      </c>
      <c r="X57" s="164"/>
      <c r="Y57" s="253"/>
      <c r="Z57" s="254"/>
      <c r="AA57" s="164"/>
      <c r="AB57" s="164"/>
      <c r="AC57" s="164"/>
      <c r="AD57" s="253"/>
      <c r="AE57" s="372" t="str">
        <f t="shared" si="1"/>
        <v/>
      </c>
      <c r="AF57" s="193" t="str">
        <f t="shared" si="2"/>
        <v/>
      </c>
      <c r="AG57" s="372" t="str">
        <f t="shared" si="3"/>
        <v/>
      </c>
      <c r="AH57" s="232" t="str">
        <f t="shared" si="4"/>
        <v/>
      </c>
    </row>
    <row r="58" spans="1:34" s="150" customFormat="1" ht="13.95" customHeight="1" x14ac:dyDescent="0.3">
      <c r="A58" s="607"/>
      <c r="B58" s="173" t="s">
        <v>142</v>
      </c>
      <c r="C58" s="261"/>
      <c r="D58" s="261"/>
      <c r="E58" s="261"/>
      <c r="F58" s="261"/>
      <c r="G58" s="420"/>
      <c r="H58" s="420"/>
      <c r="I58" s="420"/>
      <c r="J58" s="420"/>
      <c r="K58" s="420"/>
      <c r="L58" s="420"/>
      <c r="M58" s="420"/>
      <c r="N58" s="261"/>
      <c r="O58" s="261"/>
      <c r="P58" s="261"/>
      <c r="Q58" s="261"/>
      <c r="R58" s="261"/>
      <c r="S58" s="261"/>
      <c r="T58" s="261"/>
      <c r="U58" s="262"/>
      <c r="V58" s="266"/>
      <c r="W58" s="229" t="str">
        <f t="shared" si="0"/>
        <v/>
      </c>
      <c r="X58" s="164"/>
      <c r="Y58" s="253"/>
      <c r="Z58" s="254"/>
      <c r="AA58" s="164"/>
      <c r="AB58" s="164"/>
      <c r="AC58" s="164"/>
      <c r="AD58" s="253"/>
      <c r="AE58" s="372" t="str">
        <f t="shared" si="1"/>
        <v/>
      </c>
      <c r="AF58" s="193" t="str">
        <f t="shared" si="2"/>
        <v/>
      </c>
      <c r="AG58" s="372" t="str">
        <f t="shared" si="3"/>
        <v/>
      </c>
      <c r="AH58" s="232" t="str">
        <f t="shared" si="4"/>
        <v/>
      </c>
    </row>
    <row r="59" spans="1:34" s="150" customFormat="1" ht="13.95" customHeight="1" x14ac:dyDescent="0.3">
      <c r="A59" s="607"/>
      <c r="B59" s="173" t="s">
        <v>143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2"/>
      <c r="V59" s="266"/>
      <c r="W59" s="229" t="str">
        <f t="shared" si="0"/>
        <v/>
      </c>
      <c r="X59" s="168" t="str">
        <f>IF($C59=0,"",G59/$C59)</f>
        <v/>
      </c>
      <c r="Y59" s="256" t="str">
        <f>IF($G59=0,"",H59/$G59)</f>
        <v/>
      </c>
      <c r="Z59" s="255" t="str">
        <f t="shared" ref="Z59" si="33">IF((I59+K59+L59+M59)=0,"",1-(M59/(I59+K59+L59+M59)))</f>
        <v/>
      </c>
      <c r="AA59" s="168" t="str">
        <f>IF(AND((($I59+$K59+$L59)=0),(I59=0)),"",I59/($I59+$L59+$K59))</f>
        <v/>
      </c>
      <c r="AB59" s="168" t="str">
        <f>IF(AND((($I59+$K59+$L59)=0),($I59=0)),"",$J59/($I59))</f>
        <v/>
      </c>
      <c r="AC59" s="168" t="str">
        <f>IF(AND((($I59+$K59+$L59)=0),(K59=0)),"",K59/($K59+$L59+$I59))</f>
        <v/>
      </c>
      <c r="AD59" s="256" t="str">
        <f>IF(($I59+$K59+$L59)=0,"",($I59+$K59)/($I59+$K59+$L59))</f>
        <v/>
      </c>
      <c r="AE59" s="372" t="str">
        <f t="shared" si="1"/>
        <v/>
      </c>
      <c r="AF59" s="193" t="str">
        <f t="shared" si="2"/>
        <v/>
      </c>
      <c r="AG59" s="372" t="str">
        <f t="shared" si="3"/>
        <v/>
      </c>
      <c r="AH59" s="232" t="str">
        <f t="shared" si="4"/>
        <v/>
      </c>
    </row>
    <row r="60" spans="1:34" s="150" customFormat="1" ht="13.95" customHeight="1" x14ac:dyDescent="0.3">
      <c r="A60" s="606" t="s">
        <v>242</v>
      </c>
      <c r="B60" s="154" t="s">
        <v>141</v>
      </c>
      <c r="C60" s="209"/>
      <c r="D60" s="209"/>
      <c r="E60" s="209"/>
      <c r="F60" s="209"/>
      <c r="G60" s="162"/>
      <c r="H60" s="162"/>
      <c r="I60" s="162"/>
      <c r="J60" s="162"/>
      <c r="K60" s="162"/>
      <c r="L60" s="162"/>
      <c r="M60" s="162"/>
      <c r="N60" s="209"/>
      <c r="O60" s="209"/>
      <c r="P60" s="209"/>
      <c r="Q60" s="209"/>
      <c r="R60" s="209"/>
      <c r="S60" s="209"/>
      <c r="T60" s="209"/>
      <c r="U60" s="257"/>
      <c r="V60" s="245"/>
      <c r="W60" s="229" t="str">
        <f t="shared" si="0"/>
        <v/>
      </c>
      <c r="X60" s="164"/>
      <c r="Y60" s="253"/>
      <c r="Z60" s="254"/>
      <c r="AA60" s="164"/>
      <c r="AB60" s="164"/>
      <c r="AC60" s="164"/>
      <c r="AD60" s="253"/>
      <c r="AE60" s="372" t="str">
        <f t="shared" si="1"/>
        <v/>
      </c>
      <c r="AF60" s="193" t="str">
        <f t="shared" si="2"/>
        <v/>
      </c>
      <c r="AG60" s="372" t="str">
        <f t="shared" si="3"/>
        <v/>
      </c>
      <c r="AH60" s="232" t="str">
        <f t="shared" si="4"/>
        <v/>
      </c>
    </row>
    <row r="61" spans="1:34" s="150" customFormat="1" ht="13.95" customHeight="1" x14ac:dyDescent="0.3">
      <c r="A61" s="607"/>
      <c r="B61" s="173" t="s">
        <v>142</v>
      </c>
      <c r="C61" s="261"/>
      <c r="D61" s="261"/>
      <c r="E61" s="261"/>
      <c r="F61" s="261"/>
      <c r="G61" s="420"/>
      <c r="H61" s="420"/>
      <c r="I61" s="420"/>
      <c r="J61" s="420"/>
      <c r="K61" s="420"/>
      <c r="L61" s="420"/>
      <c r="M61" s="420"/>
      <c r="N61" s="261"/>
      <c r="O61" s="261"/>
      <c r="P61" s="261"/>
      <c r="Q61" s="261"/>
      <c r="R61" s="261"/>
      <c r="S61" s="261"/>
      <c r="T61" s="261"/>
      <c r="U61" s="262"/>
      <c r="V61" s="266"/>
      <c r="W61" s="229" t="str">
        <f t="shared" si="0"/>
        <v/>
      </c>
      <c r="X61" s="421"/>
      <c r="Y61" s="430"/>
      <c r="Z61" s="431"/>
      <c r="AA61" s="421"/>
      <c r="AB61" s="421"/>
      <c r="AC61" s="421"/>
      <c r="AD61" s="430"/>
      <c r="AE61" s="372" t="str">
        <f t="shared" si="1"/>
        <v/>
      </c>
      <c r="AF61" s="193" t="str">
        <f t="shared" si="2"/>
        <v/>
      </c>
      <c r="AG61" s="372" t="str">
        <f t="shared" si="3"/>
        <v/>
      </c>
      <c r="AH61" s="232" t="str">
        <f t="shared" si="4"/>
        <v/>
      </c>
    </row>
    <row r="62" spans="1:34" s="150" customFormat="1" ht="13.95" customHeight="1" thickBot="1" x14ac:dyDescent="0.35">
      <c r="A62" s="607"/>
      <c r="B62" s="173" t="s">
        <v>143</v>
      </c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2"/>
      <c r="V62" s="266"/>
      <c r="W62" s="228" t="str">
        <f t="shared" si="0"/>
        <v/>
      </c>
      <c r="X62" s="182" t="str">
        <f>IF($C62=0,"",G62/$C62)</f>
        <v/>
      </c>
      <c r="Y62" s="391" t="str">
        <f>IF($G62=0,"",H62/$G62)</f>
        <v/>
      </c>
      <c r="Z62" s="384" t="str">
        <f t="shared" ref="Z62" si="34">IF((I62+K62+L62+M62)=0,"",1-(M62/(I62+K62+L62+M62)))</f>
        <v/>
      </c>
      <c r="AA62" s="182" t="str">
        <f>IF(AND((($I62+$K62+$L62)=0),(I62=0)),"",I62/($I62+$L62+$K62))</f>
        <v/>
      </c>
      <c r="AB62" s="182" t="str">
        <f>IF(AND((($I62+$K62+$L62)=0),($I62=0)),"",$J62/($I62))</f>
        <v/>
      </c>
      <c r="AC62" s="182" t="str">
        <f>IF(AND((($I62+$K62+$L62)=0),(K62=0)),"",K62/($K62+$L62+$I62))</f>
        <v/>
      </c>
      <c r="AD62" s="391" t="str">
        <f>IF(($I62+$K62+$L62)=0,"",($I62+$K62)/($I62+$K62+$L62))</f>
        <v/>
      </c>
      <c r="AE62" s="374" t="str">
        <f t="shared" si="1"/>
        <v/>
      </c>
      <c r="AF62" s="180" t="str">
        <f t="shared" si="2"/>
        <v/>
      </c>
      <c r="AG62" s="374" t="str">
        <f t="shared" si="3"/>
        <v/>
      </c>
      <c r="AH62" s="196" t="str">
        <f t="shared" si="4"/>
        <v/>
      </c>
    </row>
    <row r="63" spans="1:34" ht="13.95" customHeight="1" thickTop="1" x14ac:dyDescent="0.3">
      <c r="A63" s="580" t="s">
        <v>243</v>
      </c>
      <c r="B63" s="260" t="s">
        <v>141</v>
      </c>
      <c r="C63" s="188">
        <f>C51+C54+C57+C60</f>
        <v>0</v>
      </c>
      <c r="D63" s="188">
        <f t="shared" ref="D63:U63" si="35">D51+D54+D57+D60</f>
        <v>0</v>
      </c>
      <c r="E63" s="188">
        <f t="shared" si="35"/>
        <v>0</v>
      </c>
      <c r="F63" s="188">
        <f t="shared" si="35"/>
        <v>0</v>
      </c>
      <c r="G63" s="188">
        <f t="shared" si="35"/>
        <v>0</v>
      </c>
      <c r="H63" s="188">
        <f t="shared" si="35"/>
        <v>0</v>
      </c>
      <c r="I63" s="188">
        <f t="shared" si="35"/>
        <v>0</v>
      </c>
      <c r="J63" s="188">
        <f t="shared" si="35"/>
        <v>0</v>
      </c>
      <c r="K63" s="188">
        <f t="shared" si="35"/>
        <v>0</v>
      </c>
      <c r="L63" s="188">
        <f t="shared" si="35"/>
        <v>0</v>
      </c>
      <c r="M63" s="188">
        <f t="shared" si="35"/>
        <v>0</v>
      </c>
      <c r="N63" s="188">
        <f t="shared" si="35"/>
        <v>0</v>
      </c>
      <c r="O63" s="188">
        <f t="shared" si="35"/>
        <v>0</v>
      </c>
      <c r="P63" s="188">
        <f t="shared" si="35"/>
        <v>0</v>
      </c>
      <c r="Q63" s="188">
        <f t="shared" si="35"/>
        <v>0</v>
      </c>
      <c r="R63" s="188">
        <f t="shared" si="35"/>
        <v>0</v>
      </c>
      <c r="S63" s="188">
        <f t="shared" si="35"/>
        <v>0</v>
      </c>
      <c r="T63" s="188">
        <f t="shared" si="35"/>
        <v>0</v>
      </c>
      <c r="U63" s="188">
        <f t="shared" si="35"/>
        <v>0</v>
      </c>
      <c r="V63" s="267"/>
      <c r="W63" s="132" t="str">
        <f t="shared" si="0"/>
        <v/>
      </c>
      <c r="X63" s="140"/>
      <c r="Y63" s="197"/>
      <c r="Z63" s="202"/>
      <c r="AA63" s="140"/>
      <c r="AB63" s="140"/>
      <c r="AC63" s="140"/>
      <c r="AD63" s="197"/>
      <c r="AE63" s="142" t="str">
        <f t="shared" si="1"/>
        <v/>
      </c>
      <c r="AF63" s="121" t="str">
        <f t="shared" si="2"/>
        <v/>
      </c>
      <c r="AG63" s="142" t="str">
        <f t="shared" si="3"/>
        <v/>
      </c>
      <c r="AH63" s="134" t="str">
        <f t="shared" si="4"/>
        <v/>
      </c>
    </row>
    <row r="64" spans="1:34" ht="13.95" customHeight="1" x14ac:dyDescent="0.3">
      <c r="A64" s="587"/>
      <c r="B64" s="386" t="s">
        <v>142</v>
      </c>
      <c r="C64" s="378">
        <f>C52+C55+C58+C61</f>
        <v>0</v>
      </c>
      <c r="D64" s="378">
        <f t="shared" ref="D64:U64" si="36">D52+D55+D58+D61</f>
        <v>0</v>
      </c>
      <c r="E64" s="378">
        <f t="shared" si="36"/>
        <v>0</v>
      </c>
      <c r="F64" s="378">
        <f t="shared" si="36"/>
        <v>0</v>
      </c>
      <c r="G64" s="378">
        <f t="shared" si="36"/>
        <v>0</v>
      </c>
      <c r="H64" s="378">
        <f t="shared" si="36"/>
        <v>0</v>
      </c>
      <c r="I64" s="378">
        <f t="shared" si="36"/>
        <v>0</v>
      </c>
      <c r="J64" s="378">
        <f t="shared" si="36"/>
        <v>0</v>
      </c>
      <c r="K64" s="378">
        <f t="shared" si="36"/>
        <v>0</v>
      </c>
      <c r="L64" s="378">
        <f t="shared" si="36"/>
        <v>0</v>
      </c>
      <c r="M64" s="378">
        <f t="shared" si="36"/>
        <v>0</v>
      </c>
      <c r="N64" s="378">
        <f t="shared" si="36"/>
        <v>0</v>
      </c>
      <c r="O64" s="378">
        <f t="shared" si="36"/>
        <v>0</v>
      </c>
      <c r="P64" s="378">
        <f t="shared" si="36"/>
        <v>0</v>
      </c>
      <c r="Q64" s="378">
        <f t="shared" si="36"/>
        <v>0</v>
      </c>
      <c r="R64" s="378">
        <f t="shared" si="36"/>
        <v>0</v>
      </c>
      <c r="S64" s="378">
        <f t="shared" si="36"/>
        <v>0</v>
      </c>
      <c r="T64" s="378">
        <f t="shared" si="36"/>
        <v>0</v>
      </c>
      <c r="U64" s="378">
        <f t="shared" si="36"/>
        <v>0</v>
      </c>
      <c r="V64" s="387"/>
      <c r="W64" s="229" t="str">
        <f t="shared" si="0"/>
        <v/>
      </c>
      <c r="X64" s="433"/>
      <c r="Y64" s="434"/>
      <c r="Z64" s="435"/>
      <c r="AA64" s="433"/>
      <c r="AB64" s="433"/>
      <c r="AC64" s="433"/>
      <c r="AD64" s="434"/>
      <c r="AE64" s="372" t="str">
        <f t="shared" si="1"/>
        <v/>
      </c>
      <c r="AF64" s="193" t="str">
        <f t="shared" si="2"/>
        <v/>
      </c>
      <c r="AG64" s="372" t="str">
        <f t="shared" si="3"/>
        <v/>
      </c>
      <c r="AH64" s="232" t="str">
        <f t="shared" si="4"/>
        <v/>
      </c>
    </row>
    <row r="65" spans="1:34" ht="13.95" customHeight="1" thickBot="1" x14ac:dyDescent="0.35">
      <c r="A65" s="581"/>
      <c r="B65" s="248" t="s">
        <v>143</v>
      </c>
      <c r="C65" s="264">
        <f>C53+C56+C59+C62</f>
        <v>0</v>
      </c>
      <c r="D65" s="264">
        <f t="shared" ref="D65:U65" si="37">D53+D56+D59+D62</f>
        <v>0</v>
      </c>
      <c r="E65" s="264">
        <f t="shared" si="37"/>
        <v>0</v>
      </c>
      <c r="F65" s="264">
        <f t="shared" si="37"/>
        <v>0</v>
      </c>
      <c r="G65" s="264">
        <f t="shared" si="37"/>
        <v>0</v>
      </c>
      <c r="H65" s="264">
        <f t="shared" si="37"/>
        <v>0</v>
      </c>
      <c r="I65" s="264">
        <f t="shared" si="37"/>
        <v>0</v>
      </c>
      <c r="J65" s="264">
        <f t="shared" si="37"/>
        <v>0</v>
      </c>
      <c r="K65" s="264">
        <f t="shared" si="37"/>
        <v>0</v>
      </c>
      <c r="L65" s="264">
        <f t="shared" si="37"/>
        <v>0</v>
      </c>
      <c r="M65" s="264">
        <f t="shared" si="37"/>
        <v>0</v>
      </c>
      <c r="N65" s="264">
        <f t="shared" si="37"/>
        <v>0</v>
      </c>
      <c r="O65" s="264">
        <f t="shared" si="37"/>
        <v>0</v>
      </c>
      <c r="P65" s="264">
        <f t="shared" si="37"/>
        <v>0</v>
      </c>
      <c r="Q65" s="264">
        <f t="shared" si="37"/>
        <v>0</v>
      </c>
      <c r="R65" s="264">
        <f t="shared" si="37"/>
        <v>0</v>
      </c>
      <c r="S65" s="264">
        <f t="shared" si="37"/>
        <v>0</v>
      </c>
      <c r="T65" s="264">
        <f t="shared" si="37"/>
        <v>0</v>
      </c>
      <c r="U65" s="264">
        <f t="shared" si="37"/>
        <v>0</v>
      </c>
      <c r="V65" s="268"/>
      <c r="W65" s="228" t="str">
        <f t="shared" si="0"/>
        <v/>
      </c>
      <c r="X65" s="180" t="str">
        <f t="shared" si="0"/>
        <v/>
      </c>
      <c r="Y65" s="198" t="str">
        <f t="shared" si="5"/>
        <v/>
      </c>
      <c r="Z65" s="199" t="str">
        <f t="shared" si="6"/>
        <v/>
      </c>
      <c r="AA65" s="180" t="str">
        <f t="shared" si="7"/>
        <v/>
      </c>
      <c r="AB65" s="182" t="str">
        <f t="shared" si="8"/>
        <v/>
      </c>
      <c r="AC65" s="180" t="str">
        <f t="shared" si="9"/>
        <v/>
      </c>
      <c r="AD65" s="198" t="str">
        <f t="shared" si="10"/>
        <v/>
      </c>
      <c r="AE65" s="374" t="str">
        <f t="shared" si="1"/>
        <v/>
      </c>
      <c r="AF65" s="180" t="str">
        <f t="shared" si="2"/>
        <v/>
      </c>
      <c r="AG65" s="374" t="str">
        <f t="shared" si="3"/>
        <v/>
      </c>
      <c r="AH65" s="196" t="str">
        <f t="shared" si="4"/>
        <v/>
      </c>
    </row>
    <row r="66" spans="1:34" s="1" customFormat="1" ht="10.95" customHeight="1" thickTop="1" thickBot="1" x14ac:dyDescent="0.35">
      <c r="A66" s="582"/>
      <c r="B66" s="263" t="s">
        <v>151</v>
      </c>
      <c r="C66" s="265">
        <f>C63+C64+C65</f>
        <v>0</v>
      </c>
      <c r="D66" s="265">
        <f t="shared" ref="D66:U66" si="38">D63+D64+D65</f>
        <v>0</v>
      </c>
      <c r="E66" s="265">
        <f t="shared" si="38"/>
        <v>0</v>
      </c>
      <c r="F66" s="265">
        <f t="shared" si="38"/>
        <v>0</v>
      </c>
      <c r="G66" s="265">
        <f t="shared" si="38"/>
        <v>0</v>
      </c>
      <c r="H66" s="265">
        <f t="shared" si="38"/>
        <v>0</v>
      </c>
      <c r="I66" s="265">
        <f t="shared" si="38"/>
        <v>0</v>
      </c>
      <c r="J66" s="265">
        <f t="shared" si="38"/>
        <v>0</v>
      </c>
      <c r="K66" s="265">
        <f t="shared" si="38"/>
        <v>0</v>
      </c>
      <c r="L66" s="265">
        <f t="shared" si="38"/>
        <v>0</v>
      </c>
      <c r="M66" s="265">
        <f t="shared" si="38"/>
        <v>0</v>
      </c>
      <c r="N66" s="265">
        <f t="shared" si="38"/>
        <v>0</v>
      </c>
      <c r="O66" s="265">
        <f t="shared" si="38"/>
        <v>0</v>
      </c>
      <c r="P66" s="265">
        <f t="shared" si="38"/>
        <v>0</v>
      </c>
      <c r="Q66" s="265">
        <f t="shared" si="38"/>
        <v>0</v>
      </c>
      <c r="R66" s="265">
        <f t="shared" si="38"/>
        <v>0</v>
      </c>
      <c r="S66" s="265">
        <f t="shared" si="38"/>
        <v>0</v>
      </c>
      <c r="T66" s="265">
        <f t="shared" si="38"/>
        <v>0</v>
      </c>
      <c r="U66" s="265">
        <f t="shared" si="38"/>
        <v>0</v>
      </c>
      <c r="V66" s="269"/>
      <c r="W66" s="147" t="str">
        <f t="shared" ref="W66" si="39">IF($C66=0,"",F66/$C66)</f>
        <v/>
      </c>
      <c r="X66" s="25" t="str">
        <f>IF($C66=0,"",G66/$C65)</f>
        <v/>
      </c>
      <c r="Y66" s="54" t="str">
        <f t="shared" ref="Y66" si="40">IF($G66=0,"",H66/$G66)</f>
        <v/>
      </c>
      <c r="Z66" s="55" t="str">
        <f t="shared" ref="Z66" si="41">IF((I66+K66+L66+M66)=0,"",1-(M66/(I66+K66+L66+M66)))</f>
        <v/>
      </c>
      <c r="AA66" s="25" t="str">
        <f t="shared" si="7"/>
        <v/>
      </c>
      <c r="AB66" s="98" t="str">
        <f t="shared" si="8"/>
        <v/>
      </c>
      <c r="AC66" s="25" t="str">
        <f t="shared" si="9"/>
        <v/>
      </c>
      <c r="AD66" s="54" t="str">
        <f t="shared" ref="AD66" si="42">IF(($I66+$K66+$L66)=0,"",($I66+$K66)/($I66+$K66+$L66))</f>
        <v/>
      </c>
      <c r="AE66" s="382" t="str">
        <f t="shared" si="1"/>
        <v/>
      </c>
      <c r="AF66" s="25" t="str">
        <f t="shared" si="2"/>
        <v/>
      </c>
      <c r="AG66" s="382" t="str">
        <f t="shared" si="3"/>
        <v/>
      </c>
      <c r="AH66" s="325" t="str">
        <f t="shared" si="4"/>
        <v/>
      </c>
    </row>
    <row r="67" spans="1:34" ht="15" thickTop="1" x14ac:dyDescent="0.3"/>
  </sheetData>
  <mergeCells count="28">
    <mergeCell ref="A31:A34"/>
    <mergeCell ref="A25:A27"/>
    <mergeCell ref="W1:W2"/>
    <mergeCell ref="A9:A11"/>
    <mergeCell ref="A12:A14"/>
    <mergeCell ref="A19:A21"/>
    <mergeCell ref="A22:A24"/>
    <mergeCell ref="A15:A18"/>
    <mergeCell ref="A28:A30"/>
    <mergeCell ref="A35:A37"/>
    <mergeCell ref="A38:A40"/>
    <mergeCell ref="A41:A43"/>
    <mergeCell ref="A44:A46"/>
    <mergeCell ref="A47:A50"/>
    <mergeCell ref="Y1:Y2"/>
    <mergeCell ref="A2:B2"/>
    <mergeCell ref="A3:A5"/>
    <mergeCell ref="A6:A8"/>
    <mergeCell ref="C1:C2"/>
    <mergeCell ref="F1:F2"/>
    <mergeCell ref="E1:E2"/>
    <mergeCell ref="D1:D2"/>
    <mergeCell ref="X1:X2"/>
    <mergeCell ref="A60:A62"/>
    <mergeCell ref="A63:A66"/>
    <mergeCell ref="A54:A56"/>
    <mergeCell ref="A57:A59"/>
    <mergeCell ref="A51:A53"/>
  </mergeCells>
  <printOptions horizontalCentered="1" verticalCentered="1"/>
  <pageMargins left="0.31496062992125984" right="0.23622047244094491" top="0.51181102362204722" bottom="0.19685039370078741" header="0.15748031496062992" footer="0.15748031496062992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2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8" sqref="AC28"/>
    </sheetView>
  </sheetViews>
  <sheetFormatPr baseColWidth="10" defaultColWidth="11.44140625" defaultRowHeight="14.4" x14ac:dyDescent="0.3"/>
  <cols>
    <col min="1" max="1" width="49.33203125" customWidth="1"/>
    <col min="2" max="2" width="14.5546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0" t="str">
        <f>Couverture!F12</f>
        <v>Année 2025</v>
      </c>
      <c r="B1" s="19"/>
      <c r="C1" s="579" t="s">
        <v>114</v>
      </c>
      <c r="D1" s="579" t="s">
        <v>115</v>
      </c>
      <c r="E1" s="579" t="s">
        <v>116</v>
      </c>
      <c r="F1" s="579" t="s">
        <v>117</v>
      </c>
      <c r="G1" s="18" t="s">
        <v>118</v>
      </c>
      <c r="H1" s="17"/>
      <c r="I1" s="16" t="s">
        <v>119</v>
      </c>
      <c r="J1" s="16"/>
      <c r="K1" s="16"/>
      <c r="L1" s="16"/>
      <c r="M1" s="15"/>
      <c r="N1" s="14" t="s">
        <v>120</v>
      </c>
      <c r="O1" s="13"/>
      <c r="P1" s="13"/>
      <c r="Q1" s="12"/>
      <c r="R1" s="22" t="s">
        <v>121</v>
      </c>
      <c r="S1" s="22"/>
      <c r="T1" s="22"/>
      <c r="U1" s="22"/>
      <c r="V1" s="5"/>
      <c r="W1" s="577" t="s">
        <v>122</v>
      </c>
      <c r="X1" s="577" t="s">
        <v>123</v>
      </c>
      <c r="Y1" s="577" t="s">
        <v>124</v>
      </c>
      <c r="Z1" s="10" t="s">
        <v>119</v>
      </c>
      <c r="AA1" s="9"/>
      <c r="AB1" s="9"/>
      <c r="AC1" s="8"/>
      <c r="AD1" s="8"/>
      <c r="AE1" s="7" t="s">
        <v>125</v>
      </c>
      <c r="AF1" s="6"/>
      <c r="AG1" s="7"/>
      <c r="AH1" s="6"/>
    </row>
    <row r="2" spans="1:34" ht="49.95" customHeight="1" thickBot="1" x14ac:dyDescent="0.35">
      <c r="A2" s="592" t="str">
        <f>Couverture!B12</f>
        <v xml:space="preserve">             CMA FORMATION FOIX</v>
      </c>
      <c r="B2" s="593"/>
      <c r="C2" s="594"/>
      <c r="D2" s="594"/>
      <c r="E2" s="594"/>
      <c r="F2" s="594"/>
      <c r="G2" s="27" t="s">
        <v>126</v>
      </c>
      <c r="H2" s="27" t="s">
        <v>127</v>
      </c>
      <c r="I2" s="27" t="s">
        <v>128</v>
      </c>
      <c r="J2" s="27" t="s">
        <v>129</v>
      </c>
      <c r="K2" s="27" t="s">
        <v>130</v>
      </c>
      <c r="L2" s="27" t="s">
        <v>131</v>
      </c>
      <c r="M2" s="27" t="s">
        <v>132</v>
      </c>
      <c r="N2" s="41" t="s">
        <v>133</v>
      </c>
      <c r="O2" s="42" t="s">
        <v>134</v>
      </c>
      <c r="P2" s="42" t="s">
        <v>135</v>
      </c>
      <c r="Q2" s="42" t="s">
        <v>132</v>
      </c>
      <c r="R2" s="41" t="s">
        <v>133</v>
      </c>
      <c r="S2" s="42" t="s">
        <v>134</v>
      </c>
      <c r="T2" s="42" t="s">
        <v>135</v>
      </c>
      <c r="U2" s="42" t="s">
        <v>132</v>
      </c>
      <c r="V2" s="5"/>
      <c r="W2" s="588"/>
      <c r="X2" s="588"/>
      <c r="Y2" s="588"/>
      <c r="Z2" s="57" t="s">
        <v>46</v>
      </c>
      <c r="AA2" s="26" t="s">
        <v>37</v>
      </c>
      <c r="AB2" s="26" t="s">
        <v>136</v>
      </c>
      <c r="AC2" s="26" t="s">
        <v>137</v>
      </c>
      <c r="AD2" s="58" t="s">
        <v>43</v>
      </c>
      <c r="AE2" s="59" t="s">
        <v>46</v>
      </c>
      <c r="AF2" s="60" t="s">
        <v>138</v>
      </c>
      <c r="AG2" s="59" t="s">
        <v>46</v>
      </c>
      <c r="AH2" s="60" t="s">
        <v>139</v>
      </c>
    </row>
    <row r="3" spans="1:34" ht="13.95" customHeight="1" thickTop="1" x14ac:dyDescent="0.3">
      <c r="A3" s="613" t="s">
        <v>244</v>
      </c>
      <c r="B3" s="73" t="s">
        <v>245</v>
      </c>
      <c r="C3" s="61"/>
      <c r="D3" s="62"/>
      <c r="E3" s="62"/>
      <c r="F3" s="62"/>
      <c r="G3" s="63"/>
      <c r="H3" s="63"/>
      <c r="I3" s="63"/>
      <c r="J3" s="63"/>
      <c r="K3" s="63"/>
      <c r="L3" s="63"/>
      <c r="M3" s="63"/>
      <c r="N3" s="62"/>
      <c r="O3" s="62"/>
      <c r="P3" s="62"/>
      <c r="Q3" s="62"/>
      <c r="R3" s="62"/>
      <c r="S3" s="62"/>
      <c r="T3" s="70"/>
      <c r="U3" s="64"/>
      <c r="V3" s="1"/>
      <c r="W3" s="132" t="str">
        <f t="shared" ref="W3:W19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19" si="1">IF((N3+O3+P3+Q3)=0,"",1-(Q3/(N3+O3+P3+Q3)))</f>
        <v/>
      </c>
      <c r="AF3" s="121" t="str">
        <f t="shared" ref="AF3:AF19" si="2">IF((N3+O3+P3)=0,"",(N3+O3)/(N3+O3+P3))</f>
        <v/>
      </c>
      <c r="AG3" s="133" t="str">
        <f t="shared" ref="AG3:AG19" si="3">IF((R3+S3+T3+U3)=0,"",1-(U3/(R3+S3+T3+U3)))</f>
        <v/>
      </c>
      <c r="AH3" s="134" t="str">
        <f t="shared" ref="AH3:AH19" si="4">IF((R3+S3+T3)=0,"",(S3+R3)/(R3+S3+T3))</f>
        <v/>
      </c>
    </row>
    <row r="4" spans="1:34" ht="13.95" customHeight="1" x14ac:dyDescent="0.3">
      <c r="A4" s="605"/>
      <c r="B4" s="375" t="s">
        <v>142</v>
      </c>
      <c r="C4" s="392"/>
      <c r="D4" s="393"/>
      <c r="E4" s="393"/>
      <c r="F4" s="393"/>
      <c r="G4" s="394"/>
      <c r="H4" s="394"/>
      <c r="I4" s="394"/>
      <c r="J4" s="394"/>
      <c r="K4" s="394"/>
      <c r="L4" s="394"/>
      <c r="M4" s="394"/>
      <c r="N4" s="393"/>
      <c r="O4" s="393"/>
      <c r="P4" s="393"/>
      <c r="Q4" s="393"/>
      <c r="R4" s="393"/>
      <c r="S4" s="393"/>
      <c r="T4" s="395"/>
      <c r="U4" s="396"/>
      <c r="V4" s="1"/>
      <c r="W4" s="225" t="str">
        <f t="shared" si="0"/>
        <v/>
      </c>
      <c r="X4" s="164"/>
      <c r="Y4" s="164"/>
      <c r="Z4" s="169"/>
      <c r="AA4" s="164"/>
      <c r="AB4" s="164"/>
      <c r="AC4" s="164"/>
      <c r="AD4" s="164"/>
      <c r="AE4" s="167" t="str">
        <f t="shared" si="1"/>
        <v/>
      </c>
      <c r="AF4" s="163" t="str">
        <f t="shared" si="2"/>
        <v/>
      </c>
      <c r="AG4" s="167" t="str">
        <f t="shared" si="3"/>
        <v/>
      </c>
      <c r="AH4" s="226" t="str">
        <f t="shared" si="4"/>
        <v/>
      </c>
    </row>
    <row r="5" spans="1:34" ht="13.95" customHeight="1" x14ac:dyDescent="0.3">
      <c r="A5" s="614"/>
      <c r="B5" s="102" t="s">
        <v>143</v>
      </c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71"/>
      <c r="U5" s="65"/>
      <c r="V5" s="1"/>
      <c r="W5" s="225" t="str">
        <f t="shared" si="0"/>
        <v/>
      </c>
      <c r="X5" s="163" t="str">
        <f t="shared" ref="X5:X18" si="5">IF($C5=0,"",G5/$C5)</f>
        <v/>
      </c>
      <c r="Y5" s="163" t="str">
        <f t="shared" ref="Y5:Y19" si="6">IF($G5=0,"",H5/$G5)</f>
        <v/>
      </c>
      <c r="Z5" s="167" t="str">
        <f t="shared" ref="Z5:Z19" si="7">IF((I5+K5+L5+M5)=0,"",1-(M5/(I5+K5+L5+M5)))</f>
        <v/>
      </c>
      <c r="AA5" s="163" t="str">
        <f t="shared" ref="AA5:AA19" si="8">IF(($I5+$K5+$L5)=0,"",I5/($I5+$L5+$K5))</f>
        <v/>
      </c>
      <c r="AB5" s="168" t="str">
        <f t="shared" ref="AB5:AB19" si="9">IF(AND((($I5+$K5+$L5)=0),($I5=0)),"",$J5/($I5))</f>
        <v/>
      </c>
      <c r="AC5" s="163" t="str">
        <f t="shared" ref="AC5:AC19" si="10">IF(($I5+$K5+$L5)=0,"",K5/($K5+$L5+$I5))</f>
        <v/>
      </c>
      <c r="AD5" s="163" t="str">
        <f t="shared" ref="AD5:AD19" si="11">IF(($I5+$K5+$L5)=0,"",($I5+$K5)/($I5+$K5+$L5))</f>
        <v/>
      </c>
      <c r="AE5" s="167" t="str">
        <f t="shared" si="1"/>
        <v/>
      </c>
      <c r="AF5" s="163" t="str">
        <f t="shared" si="2"/>
        <v/>
      </c>
      <c r="AG5" s="167" t="str">
        <f t="shared" si="3"/>
        <v/>
      </c>
      <c r="AH5" s="226" t="str">
        <f t="shared" si="4"/>
        <v/>
      </c>
    </row>
    <row r="6" spans="1:34" x14ac:dyDescent="0.3">
      <c r="A6" s="605" t="s">
        <v>246</v>
      </c>
      <c r="B6" s="109" t="s">
        <v>245</v>
      </c>
      <c r="C6" s="43"/>
      <c r="D6" s="44"/>
      <c r="E6" s="44"/>
      <c r="F6" s="44"/>
      <c r="G6" s="45"/>
      <c r="H6" s="45"/>
      <c r="I6" s="45"/>
      <c r="J6" s="45"/>
      <c r="K6" s="45"/>
      <c r="L6" s="45"/>
      <c r="M6" s="45"/>
      <c r="N6" s="44"/>
      <c r="O6" s="44"/>
      <c r="P6" s="44"/>
      <c r="Q6" s="44"/>
      <c r="R6" s="44"/>
      <c r="S6" s="44"/>
      <c r="T6" s="72"/>
      <c r="U6" s="66"/>
      <c r="W6" s="225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6" t="str">
        <f t="shared" si="4"/>
        <v/>
      </c>
    </row>
    <row r="7" spans="1:34" x14ac:dyDescent="0.3">
      <c r="A7" s="605"/>
      <c r="B7" s="375" t="s">
        <v>142</v>
      </c>
      <c r="C7" s="392"/>
      <c r="D7" s="393"/>
      <c r="E7" s="393"/>
      <c r="F7" s="393"/>
      <c r="G7" s="394"/>
      <c r="H7" s="394"/>
      <c r="I7" s="394"/>
      <c r="J7" s="394"/>
      <c r="K7" s="394"/>
      <c r="L7" s="394"/>
      <c r="M7" s="394"/>
      <c r="N7" s="393"/>
      <c r="O7" s="393"/>
      <c r="P7" s="393"/>
      <c r="Q7" s="393"/>
      <c r="R7" s="393"/>
      <c r="S7" s="393"/>
      <c r="T7" s="395"/>
      <c r="U7" s="396"/>
      <c r="W7" s="225" t="str">
        <f t="shared" si="0"/>
        <v/>
      </c>
      <c r="X7" s="164"/>
      <c r="Y7" s="164"/>
      <c r="Z7" s="169"/>
      <c r="AA7" s="164"/>
      <c r="AB7" s="164"/>
      <c r="AC7" s="164"/>
      <c r="AD7" s="164"/>
      <c r="AE7" s="167" t="str">
        <f t="shared" si="1"/>
        <v/>
      </c>
      <c r="AF7" s="163" t="str">
        <f t="shared" si="2"/>
        <v/>
      </c>
      <c r="AG7" s="167" t="str">
        <f t="shared" si="3"/>
        <v/>
      </c>
      <c r="AH7" s="226" t="str">
        <f t="shared" si="4"/>
        <v/>
      </c>
    </row>
    <row r="8" spans="1:34" ht="15" thickBot="1" x14ac:dyDescent="0.35">
      <c r="A8" s="614"/>
      <c r="B8" s="111" t="s">
        <v>143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71"/>
      <c r="U8" s="65"/>
      <c r="W8" s="228" t="str">
        <f t="shared" si="0"/>
        <v/>
      </c>
      <c r="X8" s="180" t="str">
        <f t="shared" si="5"/>
        <v/>
      </c>
      <c r="Y8" s="180" t="str">
        <f t="shared" si="6"/>
        <v/>
      </c>
      <c r="Z8" s="181" t="str">
        <f t="shared" si="7"/>
        <v/>
      </c>
      <c r="AA8" s="180" t="str">
        <f t="shared" si="8"/>
        <v/>
      </c>
      <c r="AB8" s="182" t="str">
        <f t="shared" si="9"/>
        <v/>
      </c>
      <c r="AC8" s="180" t="str">
        <f t="shared" si="10"/>
        <v/>
      </c>
      <c r="AD8" s="180" t="str">
        <f t="shared" si="11"/>
        <v/>
      </c>
      <c r="AE8" s="181" t="str">
        <f t="shared" si="1"/>
        <v/>
      </c>
      <c r="AF8" s="180" t="str">
        <f t="shared" si="2"/>
        <v/>
      </c>
      <c r="AG8" s="181" t="str">
        <f t="shared" si="3"/>
        <v/>
      </c>
      <c r="AH8" s="196" t="str">
        <f t="shared" si="4"/>
        <v/>
      </c>
    </row>
    <row r="9" spans="1:34" ht="13.95" customHeight="1" thickTop="1" x14ac:dyDescent="0.3">
      <c r="A9" s="599" t="s">
        <v>247</v>
      </c>
      <c r="B9" s="69" t="s">
        <v>245</v>
      </c>
      <c r="C9" s="67">
        <f>C3+C6</f>
        <v>0</v>
      </c>
      <c r="D9" s="67">
        <f t="shared" ref="D9:U9" si="12">D3+D6</f>
        <v>0</v>
      </c>
      <c r="E9" s="67">
        <f t="shared" si="12"/>
        <v>0</v>
      </c>
      <c r="F9" s="67">
        <f t="shared" si="12"/>
        <v>0</v>
      </c>
      <c r="G9" s="79">
        <f t="shared" si="12"/>
        <v>0</v>
      </c>
      <c r="H9" s="79">
        <f t="shared" si="12"/>
        <v>0</v>
      </c>
      <c r="I9" s="79">
        <f t="shared" si="12"/>
        <v>0</v>
      </c>
      <c r="J9" s="79">
        <f t="shared" si="12"/>
        <v>0</v>
      </c>
      <c r="K9" s="79">
        <f t="shared" si="12"/>
        <v>0</v>
      </c>
      <c r="L9" s="79">
        <f t="shared" si="12"/>
        <v>0</v>
      </c>
      <c r="M9" s="79">
        <f t="shared" si="12"/>
        <v>0</v>
      </c>
      <c r="N9" s="67">
        <f t="shared" si="12"/>
        <v>0</v>
      </c>
      <c r="O9" s="67">
        <f t="shared" si="12"/>
        <v>0</v>
      </c>
      <c r="P9" s="67">
        <f t="shared" si="12"/>
        <v>0</v>
      </c>
      <c r="Q9" s="67">
        <f t="shared" si="12"/>
        <v>0</v>
      </c>
      <c r="R9" s="67">
        <f t="shared" si="12"/>
        <v>0</v>
      </c>
      <c r="S9" s="67">
        <f t="shared" si="12"/>
        <v>0</v>
      </c>
      <c r="T9" s="67">
        <f t="shared" si="12"/>
        <v>0</v>
      </c>
      <c r="U9" s="93">
        <f t="shared" si="12"/>
        <v>0</v>
      </c>
      <c r="V9" s="1"/>
      <c r="W9" s="132" t="str">
        <f t="shared" si="0"/>
        <v/>
      </c>
      <c r="X9" s="140"/>
      <c r="Y9" s="197"/>
      <c r="Z9" s="202"/>
      <c r="AA9" s="140"/>
      <c r="AB9" s="140"/>
      <c r="AC9" s="140"/>
      <c r="AD9" s="197"/>
      <c r="AE9" s="133" t="str">
        <f t="shared" si="1"/>
        <v/>
      </c>
      <c r="AF9" s="121" t="str">
        <f t="shared" si="2"/>
        <v/>
      </c>
      <c r="AG9" s="133" t="str">
        <f t="shared" si="3"/>
        <v/>
      </c>
      <c r="AH9" s="134" t="str">
        <f t="shared" si="4"/>
        <v/>
      </c>
    </row>
    <row r="10" spans="1:34" ht="13.95" customHeight="1" x14ac:dyDescent="0.3">
      <c r="A10" s="600"/>
      <c r="B10" s="377" t="s">
        <v>142</v>
      </c>
      <c r="C10" s="397">
        <f>C4+C7</f>
        <v>0</v>
      </c>
      <c r="D10" s="397">
        <f t="shared" ref="D10:U10" si="13">D4+D7</f>
        <v>0</v>
      </c>
      <c r="E10" s="397">
        <f t="shared" si="13"/>
        <v>0</v>
      </c>
      <c r="F10" s="397">
        <f t="shared" si="13"/>
        <v>0</v>
      </c>
      <c r="G10" s="398">
        <f t="shared" si="13"/>
        <v>0</v>
      </c>
      <c r="H10" s="398">
        <f t="shared" si="13"/>
        <v>0</v>
      </c>
      <c r="I10" s="398">
        <f t="shared" si="13"/>
        <v>0</v>
      </c>
      <c r="J10" s="398">
        <f t="shared" si="13"/>
        <v>0</v>
      </c>
      <c r="K10" s="398">
        <f t="shared" si="13"/>
        <v>0</v>
      </c>
      <c r="L10" s="398">
        <f t="shared" si="13"/>
        <v>0</v>
      </c>
      <c r="M10" s="398">
        <f t="shared" si="13"/>
        <v>0</v>
      </c>
      <c r="N10" s="397">
        <f t="shared" si="13"/>
        <v>0</v>
      </c>
      <c r="O10" s="397">
        <f t="shared" si="13"/>
        <v>0</v>
      </c>
      <c r="P10" s="397">
        <f t="shared" si="13"/>
        <v>0</v>
      </c>
      <c r="Q10" s="397">
        <f t="shared" si="13"/>
        <v>0</v>
      </c>
      <c r="R10" s="397">
        <f t="shared" si="13"/>
        <v>0</v>
      </c>
      <c r="S10" s="397">
        <f t="shared" si="13"/>
        <v>0</v>
      </c>
      <c r="T10" s="397">
        <f t="shared" si="13"/>
        <v>0</v>
      </c>
      <c r="U10" s="380">
        <f t="shared" si="13"/>
        <v>0</v>
      </c>
      <c r="V10" s="1"/>
      <c r="W10" s="225" t="str">
        <f t="shared" si="0"/>
        <v/>
      </c>
      <c r="X10" s="164"/>
      <c r="Y10" s="250"/>
      <c r="Z10" s="251"/>
      <c r="AA10" s="164"/>
      <c r="AB10" s="164"/>
      <c r="AC10" s="164"/>
      <c r="AD10" s="250"/>
      <c r="AE10" s="167" t="str">
        <f t="shared" si="1"/>
        <v/>
      </c>
      <c r="AF10" s="163" t="str">
        <f t="shared" si="2"/>
        <v/>
      </c>
      <c r="AG10" s="167" t="str">
        <f t="shared" si="3"/>
        <v/>
      </c>
      <c r="AH10" s="226" t="str">
        <f t="shared" si="4"/>
        <v/>
      </c>
    </row>
    <row r="11" spans="1:34" ht="13.95" customHeight="1" thickBot="1" x14ac:dyDescent="0.35">
      <c r="A11" s="600"/>
      <c r="B11" s="48" t="s">
        <v>143</v>
      </c>
      <c r="C11" s="68">
        <f>C5+C8</f>
        <v>0</v>
      </c>
      <c r="D11" s="68">
        <f t="shared" ref="D11:U11" si="14">D5+D8</f>
        <v>0</v>
      </c>
      <c r="E11" s="68">
        <f t="shared" si="14"/>
        <v>0</v>
      </c>
      <c r="F11" s="68">
        <f t="shared" si="14"/>
        <v>0</v>
      </c>
      <c r="G11" s="68">
        <f t="shared" si="14"/>
        <v>0</v>
      </c>
      <c r="H11" s="68">
        <f t="shared" si="14"/>
        <v>0</v>
      </c>
      <c r="I11" s="68">
        <f t="shared" si="14"/>
        <v>0</v>
      </c>
      <c r="J11" s="68">
        <f t="shared" si="14"/>
        <v>0</v>
      </c>
      <c r="K11" s="68">
        <f t="shared" si="14"/>
        <v>0</v>
      </c>
      <c r="L11" s="68">
        <f t="shared" si="14"/>
        <v>0</v>
      </c>
      <c r="M11" s="68">
        <f t="shared" si="14"/>
        <v>0</v>
      </c>
      <c r="N11" s="68">
        <f t="shared" si="14"/>
        <v>0</v>
      </c>
      <c r="O11" s="68">
        <f t="shared" si="14"/>
        <v>0</v>
      </c>
      <c r="P11" s="68">
        <f t="shared" si="14"/>
        <v>0</v>
      </c>
      <c r="Q11" s="68">
        <f t="shared" si="14"/>
        <v>0</v>
      </c>
      <c r="R11" s="68">
        <f t="shared" si="14"/>
        <v>0</v>
      </c>
      <c r="S11" s="68">
        <f t="shared" si="14"/>
        <v>0</v>
      </c>
      <c r="T11" s="68">
        <f t="shared" si="14"/>
        <v>0</v>
      </c>
      <c r="U11" s="49">
        <f t="shared" si="14"/>
        <v>0</v>
      </c>
      <c r="V11" s="1"/>
      <c r="W11" s="228" t="str">
        <f t="shared" si="0"/>
        <v/>
      </c>
      <c r="X11" s="180" t="str">
        <f t="shared" si="5"/>
        <v/>
      </c>
      <c r="Y11" s="198" t="str">
        <f t="shared" si="6"/>
        <v/>
      </c>
      <c r="Z11" s="199" t="str">
        <f t="shared" si="7"/>
        <v/>
      </c>
      <c r="AA11" s="180" t="str">
        <f t="shared" si="8"/>
        <v/>
      </c>
      <c r="AB11" s="182" t="str">
        <f t="shared" si="9"/>
        <v/>
      </c>
      <c r="AC11" s="180" t="str">
        <f t="shared" si="10"/>
        <v/>
      </c>
      <c r="AD11" s="198" t="str">
        <f t="shared" si="11"/>
        <v/>
      </c>
      <c r="AE11" s="181" t="str">
        <f t="shared" si="1"/>
        <v/>
      </c>
      <c r="AF11" s="180" t="str">
        <f t="shared" si="2"/>
        <v/>
      </c>
      <c r="AG11" s="181" t="str">
        <f t="shared" si="3"/>
        <v/>
      </c>
      <c r="AH11" s="196" t="str">
        <f t="shared" si="4"/>
        <v/>
      </c>
    </row>
    <row r="12" spans="1:34" s="1" customFormat="1" ht="10.95" customHeight="1" thickTop="1" thickBot="1" x14ac:dyDescent="0.35">
      <c r="A12" s="601"/>
      <c r="B12" s="50" t="s">
        <v>151</v>
      </c>
      <c r="C12" s="3">
        <f>C9+C10+C11</f>
        <v>0</v>
      </c>
      <c r="D12" s="3">
        <f t="shared" ref="D12:U12" si="15">D9+D10+D11</f>
        <v>0</v>
      </c>
      <c r="E12" s="3">
        <f t="shared" si="15"/>
        <v>0</v>
      </c>
      <c r="F12" s="3">
        <f t="shared" si="15"/>
        <v>0</v>
      </c>
      <c r="G12" s="3">
        <f t="shared" si="15"/>
        <v>0</v>
      </c>
      <c r="H12" s="3">
        <f t="shared" si="15"/>
        <v>0</v>
      </c>
      <c r="I12" s="3">
        <f t="shared" si="15"/>
        <v>0</v>
      </c>
      <c r="J12" s="3">
        <f t="shared" si="15"/>
        <v>0</v>
      </c>
      <c r="K12" s="3">
        <f t="shared" si="15"/>
        <v>0</v>
      </c>
      <c r="L12" s="3">
        <f t="shared" si="15"/>
        <v>0</v>
      </c>
      <c r="M12" s="3">
        <f t="shared" si="15"/>
        <v>0</v>
      </c>
      <c r="N12" s="3">
        <f t="shared" si="15"/>
        <v>0</v>
      </c>
      <c r="O12" s="3">
        <f t="shared" si="15"/>
        <v>0</v>
      </c>
      <c r="P12" s="3">
        <f t="shared" si="15"/>
        <v>0</v>
      </c>
      <c r="Q12" s="3">
        <f t="shared" si="15"/>
        <v>0</v>
      </c>
      <c r="R12" s="3">
        <f t="shared" si="15"/>
        <v>0</v>
      </c>
      <c r="S12" s="3">
        <f t="shared" si="15"/>
        <v>0</v>
      </c>
      <c r="T12" s="3">
        <f t="shared" si="15"/>
        <v>0</v>
      </c>
      <c r="U12" s="51">
        <f t="shared" si="15"/>
        <v>0</v>
      </c>
      <c r="V12" s="52"/>
      <c r="W12" s="147" t="str">
        <f t="shared" si="0"/>
        <v/>
      </c>
      <c r="X12" s="98" t="str">
        <f>IF($C12=0,"",G12/$C11)</f>
        <v/>
      </c>
      <c r="Y12" s="54" t="str">
        <f t="shared" si="6"/>
        <v/>
      </c>
      <c r="Z12" s="55" t="str">
        <f t="shared" si="7"/>
        <v/>
      </c>
      <c r="AA12" s="25" t="str">
        <f t="shared" si="8"/>
        <v/>
      </c>
      <c r="AB12" s="98" t="str">
        <f t="shared" si="9"/>
        <v/>
      </c>
      <c r="AC12" s="25" t="str">
        <f t="shared" si="10"/>
        <v/>
      </c>
      <c r="AD12" s="54" t="str">
        <f t="shared" si="11"/>
        <v/>
      </c>
      <c r="AE12" s="324" t="str">
        <f t="shared" si="1"/>
        <v/>
      </c>
      <c r="AF12" s="25" t="str">
        <f t="shared" si="2"/>
        <v/>
      </c>
      <c r="AG12" s="324" t="str">
        <f t="shared" si="3"/>
        <v/>
      </c>
      <c r="AH12" s="325" t="str">
        <f t="shared" si="4"/>
        <v/>
      </c>
    </row>
    <row r="13" spans="1:34" ht="13.95" customHeight="1" thickTop="1" x14ac:dyDescent="0.3">
      <c r="A13" s="611" t="s">
        <v>248</v>
      </c>
      <c r="B13" s="73" t="s">
        <v>245</v>
      </c>
      <c r="C13" s="61"/>
      <c r="D13" s="62"/>
      <c r="E13" s="62"/>
      <c r="F13" s="62"/>
      <c r="G13" s="63"/>
      <c r="H13" s="63"/>
      <c r="I13" s="63"/>
      <c r="J13" s="63"/>
      <c r="K13" s="63"/>
      <c r="L13" s="63"/>
      <c r="M13" s="63"/>
      <c r="N13" s="62"/>
      <c r="O13" s="62"/>
      <c r="P13" s="62"/>
      <c r="Q13" s="62"/>
      <c r="R13" s="62"/>
      <c r="S13" s="62"/>
      <c r="T13" s="70"/>
      <c r="U13" s="64"/>
      <c r="V13" s="1"/>
      <c r="W13" s="229" t="str">
        <f t="shared" si="0"/>
        <v/>
      </c>
      <c r="X13" s="194"/>
      <c r="Y13" s="194"/>
      <c r="Z13" s="230"/>
      <c r="AA13" s="194"/>
      <c r="AB13" s="194"/>
      <c r="AC13" s="194"/>
      <c r="AD13" s="194"/>
      <c r="AE13" s="231" t="str">
        <f t="shared" si="1"/>
        <v/>
      </c>
      <c r="AF13" s="193" t="str">
        <f t="shared" si="2"/>
        <v/>
      </c>
      <c r="AG13" s="231" t="str">
        <f t="shared" si="3"/>
        <v/>
      </c>
      <c r="AH13" s="232" t="str">
        <f t="shared" si="4"/>
        <v/>
      </c>
    </row>
    <row r="14" spans="1:34" ht="13.95" customHeight="1" x14ac:dyDescent="0.3">
      <c r="A14" s="611"/>
      <c r="B14" s="375" t="s">
        <v>142</v>
      </c>
      <c r="C14" s="392"/>
      <c r="D14" s="393"/>
      <c r="E14" s="393"/>
      <c r="F14" s="393"/>
      <c r="G14" s="394"/>
      <c r="H14" s="394"/>
      <c r="I14" s="394"/>
      <c r="J14" s="394"/>
      <c r="K14" s="394"/>
      <c r="L14" s="394"/>
      <c r="M14" s="394"/>
      <c r="N14" s="393"/>
      <c r="O14" s="393"/>
      <c r="P14" s="393"/>
      <c r="Q14" s="393"/>
      <c r="R14" s="393"/>
      <c r="S14" s="393"/>
      <c r="T14" s="395"/>
      <c r="U14" s="396"/>
      <c r="V14" s="1"/>
      <c r="W14" s="229" t="str">
        <f t="shared" si="0"/>
        <v/>
      </c>
      <c r="X14" s="433"/>
      <c r="Y14" s="433"/>
      <c r="Z14" s="436"/>
      <c r="AA14" s="433"/>
      <c r="AB14" s="433"/>
      <c r="AC14" s="433"/>
      <c r="AD14" s="433"/>
      <c r="AE14" s="231" t="str">
        <f t="shared" si="1"/>
        <v/>
      </c>
      <c r="AF14" s="193" t="str">
        <f t="shared" si="2"/>
        <v/>
      </c>
      <c r="AG14" s="231" t="str">
        <f t="shared" si="3"/>
        <v/>
      </c>
      <c r="AH14" s="232" t="str">
        <f t="shared" si="4"/>
        <v/>
      </c>
    </row>
    <row r="15" spans="1:34" ht="13.95" customHeight="1" thickBot="1" x14ac:dyDescent="0.35">
      <c r="A15" s="612"/>
      <c r="B15" s="102" t="s">
        <v>143</v>
      </c>
      <c r="C15" s="46"/>
      <c r="D15" s="47"/>
      <c r="E15" s="47"/>
      <c r="F15" s="47"/>
      <c r="G15" s="47"/>
      <c r="H15" s="47"/>
      <c r="I15" s="47"/>
      <c r="J15" s="78"/>
      <c r="K15" s="47"/>
      <c r="L15" s="47"/>
      <c r="M15" s="47"/>
      <c r="N15" s="47"/>
      <c r="O15" s="47"/>
      <c r="P15" s="47"/>
      <c r="Q15" s="47"/>
      <c r="R15" s="47"/>
      <c r="S15" s="47"/>
      <c r="T15" s="71"/>
      <c r="U15" s="65"/>
      <c r="V15" s="1"/>
      <c r="W15" s="228" t="str">
        <f t="shared" si="0"/>
        <v/>
      </c>
      <c r="X15" s="182" t="str">
        <f t="shared" si="5"/>
        <v/>
      </c>
      <c r="Y15" s="180" t="str">
        <f t="shared" si="6"/>
        <v/>
      </c>
      <c r="Z15" s="181" t="str">
        <f t="shared" si="7"/>
        <v/>
      </c>
      <c r="AA15" s="180" t="str">
        <f t="shared" si="8"/>
        <v/>
      </c>
      <c r="AB15" s="182" t="str">
        <f t="shared" si="9"/>
        <v/>
      </c>
      <c r="AC15" s="180" t="str">
        <f t="shared" si="10"/>
        <v/>
      </c>
      <c r="AD15" s="180" t="str">
        <f t="shared" si="11"/>
        <v/>
      </c>
      <c r="AE15" s="181" t="str">
        <f t="shared" si="1"/>
        <v/>
      </c>
      <c r="AF15" s="180" t="str">
        <f t="shared" si="2"/>
        <v/>
      </c>
      <c r="AG15" s="181" t="str">
        <f t="shared" si="3"/>
        <v/>
      </c>
      <c r="AH15" s="196" t="str">
        <f t="shared" si="4"/>
        <v/>
      </c>
    </row>
    <row r="16" spans="1:34" ht="13.95" customHeight="1" thickTop="1" x14ac:dyDescent="0.3">
      <c r="A16" s="599" t="s">
        <v>249</v>
      </c>
      <c r="B16" s="69" t="s">
        <v>245</v>
      </c>
      <c r="C16" s="67">
        <f>C13</f>
        <v>0</v>
      </c>
      <c r="D16" s="67">
        <f t="shared" ref="D16:U16" si="16">D13</f>
        <v>0</v>
      </c>
      <c r="E16" s="67">
        <f t="shared" si="16"/>
        <v>0</v>
      </c>
      <c r="F16" s="67">
        <f t="shared" si="16"/>
        <v>0</v>
      </c>
      <c r="G16" s="79">
        <f t="shared" si="16"/>
        <v>0</v>
      </c>
      <c r="H16" s="79">
        <f t="shared" si="16"/>
        <v>0</v>
      </c>
      <c r="I16" s="79">
        <f t="shared" si="16"/>
        <v>0</v>
      </c>
      <c r="J16" s="79">
        <f t="shared" si="16"/>
        <v>0</v>
      </c>
      <c r="K16" s="79">
        <f t="shared" si="16"/>
        <v>0</v>
      </c>
      <c r="L16" s="79">
        <f t="shared" si="16"/>
        <v>0</v>
      </c>
      <c r="M16" s="79">
        <f t="shared" si="16"/>
        <v>0</v>
      </c>
      <c r="N16" s="67">
        <f t="shared" si="16"/>
        <v>0</v>
      </c>
      <c r="O16" s="67">
        <f t="shared" si="16"/>
        <v>0</v>
      </c>
      <c r="P16" s="67">
        <f t="shared" si="16"/>
        <v>0</v>
      </c>
      <c r="Q16" s="67">
        <f t="shared" si="16"/>
        <v>0</v>
      </c>
      <c r="R16" s="67">
        <f t="shared" si="16"/>
        <v>0</v>
      </c>
      <c r="S16" s="67">
        <f t="shared" si="16"/>
        <v>0</v>
      </c>
      <c r="T16" s="67">
        <f t="shared" si="16"/>
        <v>0</v>
      </c>
      <c r="U16" s="93">
        <f t="shared" si="16"/>
        <v>0</v>
      </c>
      <c r="V16" s="1"/>
      <c r="W16" s="437" t="str">
        <f t="shared" si="0"/>
        <v/>
      </c>
      <c r="X16" s="140"/>
      <c r="Y16" s="197"/>
      <c r="Z16" s="202"/>
      <c r="AA16" s="140"/>
      <c r="AB16" s="140"/>
      <c r="AC16" s="140"/>
      <c r="AD16" s="197"/>
      <c r="AE16" s="438" t="str">
        <f t="shared" si="1"/>
        <v/>
      </c>
      <c r="AF16" s="439" t="str">
        <f t="shared" si="2"/>
        <v/>
      </c>
      <c r="AG16" s="438" t="str">
        <f t="shared" si="3"/>
        <v/>
      </c>
      <c r="AH16" s="440" t="str">
        <f t="shared" si="4"/>
        <v/>
      </c>
    </row>
    <row r="17" spans="1:34" ht="13.95" customHeight="1" x14ac:dyDescent="0.3">
      <c r="A17" s="600"/>
      <c r="B17" s="377" t="s">
        <v>142</v>
      </c>
      <c r="C17" s="397">
        <f>C14</f>
        <v>0</v>
      </c>
      <c r="D17" s="397">
        <f t="shared" ref="D17:U17" si="17">D14</f>
        <v>0</v>
      </c>
      <c r="E17" s="397">
        <f t="shared" si="17"/>
        <v>0</v>
      </c>
      <c r="F17" s="397">
        <f t="shared" si="17"/>
        <v>0</v>
      </c>
      <c r="G17" s="398">
        <f t="shared" si="17"/>
        <v>0</v>
      </c>
      <c r="H17" s="398">
        <f t="shared" si="17"/>
        <v>0</v>
      </c>
      <c r="I17" s="398">
        <f>I14</f>
        <v>0</v>
      </c>
      <c r="J17" s="398">
        <f t="shared" si="17"/>
        <v>0</v>
      </c>
      <c r="K17" s="398">
        <f t="shared" si="17"/>
        <v>0</v>
      </c>
      <c r="L17" s="398">
        <f t="shared" si="17"/>
        <v>0</v>
      </c>
      <c r="M17" s="398">
        <f t="shared" si="17"/>
        <v>0</v>
      </c>
      <c r="N17" s="397">
        <f t="shared" si="17"/>
        <v>0</v>
      </c>
      <c r="O17" s="397">
        <f t="shared" si="17"/>
        <v>0</v>
      </c>
      <c r="P17" s="397">
        <f t="shared" si="17"/>
        <v>0</v>
      </c>
      <c r="Q17" s="397">
        <f t="shared" si="17"/>
        <v>0</v>
      </c>
      <c r="R17" s="397">
        <f t="shared" si="17"/>
        <v>0</v>
      </c>
      <c r="S17" s="397">
        <f t="shared" si="17"/>
        <v>0</v>
      </c>
      <c r="T17" s="397">
        <f t="shared" si="17"/>
        <v>0</v>
      </c>
      <c r="U17" s="441">
        <f t="shared" si="17"/>
        <v>0</v>
      </c>
      <c r="V17" s="1"/>
      <c r="W17" s="225" t="str">
        <f t="shared" si="0"/>
        <v/>
      </c>
      <c r="X17" s="433"/>
      <c r="Y17" s="434"/>
      <c r="Z17" s="435"/>
      <c r="AA17" s="433"/>
      <c r="AB17" s="433"/>
      <c r="AC17" s="433"/>
      <c r="AD17" s="434"/>
      <c r="AE17" s="167" t="str">
        <f t="shared" si="1"/>
        <v/>
      </c>
      <c r="AF17" s="163" t="str">
        <f t="shared" si="2"/>
        <v/>
      </c>
      <c r="AG17" s="167" t="str">
        <f t="shared" si="3"/>
        <v/>
      </c>
      <c r="AH17" s="226" t="str">
        <f t="shared" si="4"/>
        <v/>
      </c>
    </row>
    <row r="18" spans="1:34" ht="13.95" customHeight="1" thickBot="1" x14ac:dyDescent="0.35">
      <c r="A18" s="600"/>
      <c r="B18" s="48" t="s">
        <v>143</v>
      </c>
      <c r="C18" s="68">
        <f>C15</f>
        <v>0</v>
      </c>
      <c r="D18" s="68">
        <f t="shared" ref="D18:U18" si="18">D15</f>
        <v>0</v>
      </c>
      <c r="E18" s="68">
        <f t="shared" si="18"/>
        <v>0</v>
      </c>
      <c r="F18" s="68">
        <f t="shared" si="18"/>
        <v>0</v>
      </c>
      <c r="G18" s="68">
        <f t="shared" si="18"/>
        <v>0</v>
      </c>
      <c r="H18" s="68">
        <f t="shared" si="18"/>
        <v>0</v>
      </c>
      <c r="I18" s="68">
        <f t="shared" si="18"/>
        <v>0</v>
      </c>
      <c r="J18" s="68">
        <f t="shared" si="18"/>
        <v>0</v>
      </c>
      <c r="K18" s="68">
        <f t="shared" si="18"/>
        <v>0</v>
      </c>
      <c r="L18" s="68">
        <f t="shared" si="18"/>
        <v>0</v>
      </c>
      <c r="M18" s="68">
        <f t="shared" si="18"/>
        <v>0</v>
      </c>
      <c r="N18" s="68">
        <f t="shared" si="18"/>
        <v>0</v>
      </c>
      <c r="O18" s="68">
        <f t="shared" si="18"/>
        <v>0</v>
      </c>
      <c r="P18" s="68">
        <f t="shared" si="18"/>
        <v>0</v>
      </c>
      <c r="Q18" s="68">
        <f t="shared" si="18"/>
        <v>0</v>
      </c>
      <c r="R18" s="68">
        <f t="shared" si="18"/>
        <v>0</v>
      </c>
      <c r="S18" s="68">
        <f t="shared" si="18"/>
        <v>0</v>
      </c>
      <c r="T18" s="68">
        <f t="shared" si="18"/>
        <v>0</v>
      </c>
      <c r="U18" s="49">
        <f t="shared" si="18"/>
        <v>0</v>
      </c>
      <c r="V18" s="1"/>
      <c r="W18" s="228" t="str">
        <f t="shared" si="0"/>
        <v/>
      </c>
      <c r="X18" s="182" t="str">
        <f t="shared" si="5"/>
        <v/>
      </c>
      <c r="Y18" s="198" t="str">
        <f t="shared" si="6"/>
        <v/>
      </c>
      <c r="Z18" s="199" t="str">
        <f t="shared" si="7"/>
        <v/>
      </c>
      <c r="AA18" s="180" t="str">
        <f t="shared" si="8"/>
        <v/>
      </c>
      <c r="AB18" s="182" t="str">
        <f t="shared" si="9"/>
        <v/>
      </c>
      <c r="AC18" s="180" t="str">
        <f t="shared" si="10"/>
        <v/>
      </c>
      <c r="AD18" s="198" t="str">
        <f t="shared" si="11"/>
        <v/>
      </c>
      <c r="AE18" s="181" t="str">
        <f t="shared" si="1"/>
        <v/>
      </c>
      <c r="AF18" s="180" t="str">
        <f t="shared" si="2"/>
        <v/>
      </c>
      <c r="AG18" s="181" t="str">
        <f t="shared" si="3"/>
        <v/>
      </c>
      <c r="AH18" s="196" t="str">
        <f t="shared" si="4"/>
        <v/>
      </c>
    </row>
    <row r="19" spans="1:34" s="1" customFormat="1" ht="10.95" customHeight="1" thickTop="1" thickBot="1" x14ac:dyDescent="0.35">
      <c r="A19" s="601"/>
      <c r="B19" s="50" t="s">
        <v>151</v>
      </c>
      <c r="C19" s="3">
        <f>C16+C17+C18</f>
        <v>0</v>
      </c>
      <c r="D19" s="3">
        <f t="shared" ref="D19:U19" si="19">D16+D17+D18</f>
        <v>0</v>
      </c>
      <c r="E19" s="3">
        <f t="shared" si="19"/>
        <v>0</v>
      </c>
      <c r="F19" s="3">
        <f t="shared" si="19"/>
        <v>0</v>
      </c>
      <c r="G19" s="3">
        <f t="shared" si="19"/>
        <v>0</v>
      </c>
      <c r="H19" s="3">
        <f t="shared" si="19"/>
        <v>0</v>
      </c>
      <c r="I19" s="3">
        <f t="shared" si="19"/>
        <v>0</v>
      </c>
      <c r="J19" s="3">
        <f t="shared" si="19"/>
        <v>0</v>
      </c>
      <c r="K19" s="3">
        <f t="shared" si="19"/>
        <v>0</v>
      </c>
      <c r="L19" s="3">
        <f t="shared" si="19"/>
        <v>0</v>
      </c>
      <c r="M19" s="3">
        <f t="shared" si="19"/>
        <v>0</v>
      </c>
      <c r="N19" s="3">
        <f t="shared" si="19"/>
        <v>0</v>
      </c>
      <c r="O19" s="3">
        <f t="shared" si="19"/>
        <v>0</v>
      </c>
      <c r="P19" s="3">
        <f t="shared" si="19"/>
        <v>0</v>
      </c>
      <c r="Q19" s="3">
        <f t="shared" si="19"/>
        <v>0</v>
      </c>
      <c r="R19" s="3">
        <f t="shared" si="19"/>
        <v>0</v>
      </c>
      <c r="S19" s="3">
        <f t="shared" si="19"/>
        <v>0</v>
      </c>
      <c r="T19" s="3">
        <f t="shared" si="19"/>
        <v>0</v>
      </c>
      <c r="U19" s="51">
        <f t="shared" si="19"/>
        <v>0</v>
      </c>
      <c r="V19" s="52"/>
      <c r="W19" s="147" t="str">
        <f t="shared" si="0"/>
        <v/>
      </c>
      <c r="X19" s="25" t="str">
        <f>IF($C19=0,"",G19/$C18)</f>
        <v/>
      </c>
      <c r="Y19" s="54" t="str">
        <f t="shared" si="6"/>
        <v/>
      </c>
      <c r="Z19" s="55" t="str">
        <f t="shared" si="7"/>
        <v/>
      </c>
      <c r="AA19" s="25" t="str">
        <f t="shared" si="8"/>
        <v/>
      </c>
      <c r="AB19" s="98" t="str">
        <f t="shared" si="9"/>
        <v/>
      </c>
      <c r="AC19" s="25" t="str">
        <f t="shared" si="10"/>
        <v/>
      </c>
      <c r="AD19" s="54" t="str">
        <f t="shared" si="11"/>
        <v/>
      </c>
      <c r="AE19" s="324" t="str">
        <f t="shared" si="1"/>
        <v/>
      </c>
      <c r="AF19" s="25" t="str">
        <f t="shared" si="2"/>
        <v/>
      </c>
      <c r="AG19" s="324" t="str">
        <f t="shared" si="3"/>
        <v/>
      </c>
      <c r="AH19" s="325" t="str">
        <f t="shared" si="4"/>
        <v/>
      </c>
    </row>
    <row r="20" spans="1:34" ht="15" thickTop="1" x14ac:dyDescent="0.3"/>
  </sheetData>
  <mergeCells count="13">
    <mergeCell ref="A16:A19"/>
    <mergeCell ref="E1:E2"/>
    <mergeCell ref="D1:D2"/>
    <mergeCell ref="W1:W2"/>
    <mergeCell ref="Y1:Y2"/>
    <mergeCell ref="A2:B2"/>
    <mergeCell ref="C1:C2"/>
    <mergeCell ref="F1:F2"/>
    <mergeCell ref="A13:A15"/>
    <mergeCell ref="A9:A12"/>
    <mergeCell ref="X1:X2"/>
    <mergeCell ref="A3:A5"/>
    <mergeCell ref="A6:A8"/>
  </mergeCells>
  <printOptions horizontalCentered="1" verticalCentered="1"/>
  <pageMargins left="0.27559055118110237" right="0.35433070866141736" top="0.59055118110236227" bottom="0.19685039370078741" header="0.19685039370078741" footer="0.19685039370078741"/>
  <pageSetup paperSize="8" scale="73" orientation="landscape" r:id="rId1"/>
  <headerFooter>
    <oddHeader>&amp;C&amp;"-,Gras"TABLEAU DE BORD DE L'APPRENTISSAGE
Filière 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06e8c-4306-4b97-989a-593174681151">
      <Terms xmlns="http://schemas.microsoft.com/office/infopath/2007/PartnerControls"/>
    </lcf76f155ced4ddcb4097134ff3c332f>
    <TaxCatchAll xmlns="7c0bbb44-c4f0-400a-be3a-b6fde8a073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81847FF4E334DB8206A96848E8DEA" ma:contentTypeVersion="16" ma:contentTypeDescription="Crée un document." ma:contentTypeScope="" ma:versionID="877987233039f74daafa82811aa5ea4f">
  <xsd:schema xmlns:xsd="http://www.w3.org/2001/XMLSchema" xmlns:xs="http://www.w3.org/2001/XMLSchema" xmlns:p="http://schemas.microsoft.com/office/2006/metadata/properties" xmlns:ns2="c3d06e8c-4306-4b97-989a-593174681151" xmlns:ns3="7c0bbb44-c4f0-400a-be3a-b6fde8a073fb" targetNamespace="http://schemas.microsoft.com/office/2006/metadata/properties" ma:root="true" ma:fieldsID="5ba78d5805b005d31ef1cd42424692c8" ns2:_="" ns3:_="">
    <xsd:import namespace="c3d06e8c-4306-4b97-989a-593174681151"/>
    <xsd:import namespace="7c0bbb44-c4f0-400a-be3a-b6fde8a0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06e8c-4306-4b97-989a-59317468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bbb44-c4f0-400a-be3a-b6fde8a073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27faca-55f3-42df-b380-b75e38035a81}" ma:internalName="TaxCatchAll" ma:showField="CatchAllData" ma:web="7c0bbb44-c4f0-400a-be3a-b6fde8a0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44BC2-E8A2-4EA6-ADA0-48B6C1926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539B7-CAA2-46BD-B0EE-E3D00B99E147}">
  <ds:schemaRefs>
    <ds:schemaRef ds:uri="http://schemas.microsoft.com/office/2006/metadata/properties"/>
    <ds:schemaRef ds:uri="http://schemas.microsoft.com/office/infopath/2007/PartnerControls"/>
    <ds:schemaRef ds:uri="c3d06e8c-4306-4b97-989a-593174681151"/>
    <ds:schemaRef ds:uri="7c0bbb44-c4f0-400a-be3a-b6fde8a073fb"/>
  </ds:schemaRefs>
</ds:datastoreItem>
</file>

<file path=customXml/itemProps3.xml><?xml version="1.0" encoding="utf-8"?>
<ds:datastoreItem xmlns:ds="http://schemas.openxmlformats.org/officeDocument/2006/customXml" ds:itemID="{FD945EA3-8102-4DEC-809D-5AE2D7C49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06e8c-4306-4b97-989a-593174681151"/>
    <ds:schemaRef ds:uri="7c0bbb44-c4f0-400a-be3a-b6fde8a0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Couverture</vt:lpstr>
      <vt:lpstr>CONSIGNES</vt:lpstr>
      <vt:lpstr>NOTICE APP</vt:lpstr>
      <vt:lpstr>CALENDRIER</vt:lpstr>
      <vt:lpstr>ALIMENTATION</vt:lpstr>
      <vt:lpstr>RESTAU HOTEL. - TOURISME SPORT</vt:lpstr>
      <vt:lpstr>MAINTENANCE AUTO ET AUTRES MAT.</vt:lpstr>
      <vt:lpstr>SERVICES</vt:lpstr>
      <vt:lpstr>MODE -IMAGE</vt:lpstr>
      <vt:lpstr>COMMERCE - GESTION</vt:lpstr>
      <vt:lpstr>BATIMENT-GROS OEUVRE</vt:lpstr>
      <vt:lpstr>BATIMENT-ENERGIE</vt:lpstr>
      <vt:lpstr>BATIMENT-AMENAGEMENT FINITION</vt:lpstr>
      <vt:lpstr>METIERS D 'ART</vt:lpstr>
      <vt:lpstr>TOTAL</vt:lpstr>
      <vt:lpstr>ALIMENTATION!Zone_d_impression</vt:lpstr>
      <vt:lpstr>'BATIMENT-AMENAGEMENT FINITION'!Zone_d_impression</vt:lpstr>
      <vt:lpstr>'BATIMENT-ENERGIE'!Zone_d_impression</vt:lpstr>
      <vt:lpstr>'BATIMENT-GROS OEUVRE'!Zone_d_impression</vt:lpstr>
      <vt:lpstr>'COMMERCE - GESTION'!Zone_d_impression</vt:lpstr>
      <vt:lpstr>CONSIGNES!Zone_d_impression</vt:lpstr>
      <vt:lpstr>Couverture!Zone_d_impression</vt:lpstr>
      <vt:lpstr>'MAINTENANCE AUTO ET AUTRES MAT.'!Zone_d_impression</vt:lpstr>
      <vt:lpstr>'METIERS D ''ART'!Zone_d_impression</vt:lpstr>
      <vt:lpstr>'MODE -IMAGE'!Zone_d_impression</vt:lpstr>
      <vt:lpstr>'NOTICE APP'!Zone_d_impression</vt:lpstr>
      <vt:lpstr>'RESTAU HOTEL. - TOURISME SPORT'!Zone_d_impression</vt:lpstr>
      <vt:lpstr>SERVICES!Zone_d_impression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2025-11-10T12:33:55Z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0x01010084281847FF4E334DB8206A96848E8DEA</vt:lpwstr>
  </property>
  <property fmtid="{D5CDD505-2E9C-101B-9397-08002B2CF9AE}" pid="3" name="MediaServiceImageTags">
    <vt:lpwstr/>
  </property>
</Properties>
</file>